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ANUT__LOTE_05" sheetId="1" state="visible" r:id="rId2"/>
    <sheet name="Planilha1" sheetId="2" state="visible" r:id="rId3"/>
  </sheets>
  <definedNames>
    <definedName function="false" hidden="false" localSheetId="0" name="_xlnm.Print_Area" vbProcedure="false">MANUT__LOTE_05!$A$1:$H$179</definedName>
    <definedName function="false" hidden="false" name="__xlfn_BAHTTEXT" vbProcedure="false">"NA()"</definedName>
    <definedName function="false" hidden="false" localSheetId="0" name="Excel_BuiltIn_Print_Area" vbProcedure="false">MANUT__LOTE_05!$A$1:$G$362</definedName>
    <definedName function="false" hidden="false" localSheetId="0" name="Excel_BuiltIn__FilterDatabase" vbProcedure="false">MANUT__LOTE_05!$A$34:$G$34</definedName>
    <definedName function="false" hidden="false" localSheetId="0" name="Print_Area_0" vbProcedure="false">MANUT__LOTE_05!$A$1:$H$180</definedName>
    <definedName function="false" hidden="false" localSheetId="0" name="Print_Titles_0" vbProcedure="false">manut__lote_05!#ref!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<sst xmlns="http://schemas.openxmlformats.org/spreadsheetml/2006/main" count="853" uniqueCount="482">
  <si>
    <t xml:space="preserve">MANUTENÇÃO PREDIAL PREVENTIVA E CORRETIVA DOS NÚCLEO DA DEFENSORIAS PÚBLICAS DO ESTADO DO MARANHÃO
LOTE 05</t>
  </si>
  <si>
    <t xml:space="preserve">LOCAL</t>
  </si>
  <si>
    <t xml:space="preserve">DEFENSORIA PÚBLICA REGIONAL DE MARACANÃ</t>
  </si>
  <si>
    <t xml:space="preserve">ENDEREÇO</t>
  </si>
  <si>
    <t xml:space="preserve">DEFENSORIA PÚBLICA REGIONAL DE MORROS</t>
  </si>
  <si>
    <t xml:space="preserve">Rua Rio Branco, s/n, Centro – Morros/MA</t>
  </si>
  <si>
    <t xml:space="preserve">DEFENSORIA PÚBLICA REGIONAL DE CURURUPU</t>
  </si>
  <si>
    <t xml:space="preserve">Travessa Cesário Coimbra, s/n, centro – Cururupu/MA</t>
  </si>
  <si>
    <t xml:space="preserve">DEFENSORIA PÚBLICA REGIONAL DE GOV. NUNES FREIRE</t>
  </si>
  <si>
    <t xml:space="preserve">Rua da Telma, lote 02, quadra 03, s/n, Gov. Nunes Freire/MA</t>
  </si>
  <si>
    <t xml:space="preserve">DEFENSORIA PÚBLICA REGIONAL DE CANTANHEDE</t>
  </si>
  <si>
    <t xml:space="preserve">Rua Ruth Gomes com avenida rio branco, s/n, centro – Cantanhede/MA</t>
  </si>
  <si>
    <t xml:space="preserve">DEFENSORIA PÚBLICA REGIONAL DE SÃO MATEUS</t>
  </si>
  <si>
    <t xml:space="preserve">BR 135, nº 2.540, ao lado da IEMA, - São Mateus/MA</t>
  </si>
  <si>
    <t xml:space="preserve">DEFENSORIA PÚBLICA REGIONAL DE COLINAS</t>
  </si>
  <si>
    <t xml:space="preserve">Av. Sorriso, s/n, Macaco Molhado – Colinas/MA</t>
  </si>
  <si>
    <t xml:space="preserve">DEFENSORIA PÚBLICA REGIONAL DE PARNARAMA</t>
  </si>
  <si>
    <t xml:space="preserve">Av. Vitorino Freire, s/n – Parnarama/MA</t>
  </si>
  <si>
    <t xml:space="preserve">BDI</t>
  </si>
  <si>
    <t xml:space="preserve">DEFENSORIA PÚBLICA REGIONAL DE GRAJAÚ</t>
  </si>
  <si>
    <t xml:space="preserve">Av. Antônio Borges, s/n, Trizidela – Grajaú/MA</t>
  </si>
  <si>
    <t xml:space="preserve">DEFENSORIA PÚBLICA REGIONAL DE SÃO JOÃO DOS PATOS</t>
  </si>
  <si>
    <t xml:space="preserve">Rua Hermes da Fonseca, s/n – Centro – São João dos Patos/MA</t>
  </si>
  <si>
    <t xml:space="preserve">DEFENSORIA PÚBLICA REGIONAL DE COROATÁ</t>
  </si>
  <si>
    <t xml:space="preserve">Rua Nova, s/n, Centro - Coroatá/MA</t>
  </si>
  <si>
    <t xml:space="preserve">DEFENSORIA PÚBLICA REGIONAL DE CAXIAS</t>
  </si>
  <si>
    <t xml:space="preserve">Av. Norte sul, s/n, Bairro Campo de Belém – Caxias/MA</t>
  </si>
  <si>
    <t xml:space="preserve">DEFENSORIA PÚBLICA REGIONAL DE PORTO FRANCO</t>
  </si>
  <si>
    <t xml:space="preserve">Travessa Boa Vista, S/N, Centro - Porto Franco/MA</t>
  </si>
  <si>
    <t xml:space="preserve">DEFENSORIA PÚBLICA REGIONAL DE ITAQUI BACANGA</t>
  </si>
  <si>
    <t xml:space="preserve">Rua D, nº 98, Vila Isabel (Anjo da Guarda)</t>
  </si>
  <si>
    <t xml:space="preserve">DEFENSORIA PÚBLICA REGIONAL DE PENALVA</t>
  </si>
  <si>
    <t xml:space="preserve">Cruzamento da Rua Lourenço Pinto com a Rua Djalma Marques, s/n, Centro – Penalva/MA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</si>
  <si>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</si>
  <si>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</si>
  <si>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</si>
  <si>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</si>
  <si>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</si>
  <si>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</si>
  <si>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</si>
  <si>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</si>
  <si>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</si>
  <si>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</si>
  <si>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</si>
  <si>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</si>
  <si>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1.1.1</t>
  </si>
  <si>
    <t xml:space="preserve">C.M.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</si>
  <si>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</si>
  <si>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</si>
  <si>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</si>
  <si>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</si>
  <si>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</si>
  <si>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</si>
  <si>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</si>
  <si>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</si>
  <si>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</si>
  <si>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</si>
  <si>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</si>
  <si>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</si>
  <si>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2.1.3</t>
  </si>
  <si>
    <t xml:space="preserve">RETIRADA DE REVESTIMENTO CERÂMICO 45X45 CM</t>
  </si>
  <si>
    <t xml:space="preserve">2.1.4</t>
  </si>
  <si>
    <t xml:space="preserve">87249/SINAPI</t>
  </si>
  <si>
    <t xml:space="preserve">REVESTIMENTO CERÂMICO PARA PISO COM PLACAS TIPO ESMALTADA EXTRA DE DIMENSÕES 45X45 CM APLICADA EM AMBIENTES DE ÁREA MENOR QUE 5 M2. AF_06/2014</t>
  </si>
  <si>
    <t xml:space="preserve">M²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</si>
  <si>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</si>
  <si>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</si>
  <si>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</si>
  <si>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</si>
  <si>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</si>
  <si>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</si>
  <si>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</si>
  <si>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</si>
  <si>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</si>
  <si>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</si>
  <si>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</si>
  <si>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</si>
  <si>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</si>
  <si>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EXECUÇÃO DE PASSEIO (CALÇADA) OU PISO DE CONCRETO COM CONCRETO MOLDADO IN LOCO, FEITO EM OBRA, ACABAMENTO CONVENCIONAL, ESPESSURA 8 CM, ARMADO. AF_07/2016</t>
  </si>
  <si>
    <t xml:space="preserve">2.1.10</t>
  </si>
  <si>
    <t xml:space="preserve">CONTRAPISO EM ARGAMASSA TRAÇO 1:4 (CIMENTO E AREIA), PREPARO MECÂNICO COM BETONEIRA 400 L, APLICADO EM ÁREAS SECAS SOBRE LAJE, ADERIDO, ESPESSURA 2CM. AF_06/2014</t>
  </si>
  <si>
    <t xml:space="preserve">2.1.11</t>
  </si>
  <si>
    <t xml:space="preserve">LASTRO DE CONCRETO MAGRO, APLICADO EM PISOS OU RADIERS, ESPESSURA DE 5 CM. AF_07/2016</t>
  </si>
  <si>
    <t xml:space="preserve">m²</t>
  </si>
  <si>
    <t xml:space="preserve">2.1.12</t>
  </si>
  <si>
    <t xml:space="preserve">88649</t>
  </si>
  <si>
    <t xml:space="preserve">RODAPÉ CERÂMICO DE 7CM DE ALTURA COM PLACAS TIPO ESMALTADA EXTRA DE DIMENSÕES 45X45CM. AF_06/2014</t>
  </si>
  <si>
    <t xml:space="preserve">M</t>
  </si>
  <si>
    <t xml:space="preserve">2.1.13</t>
  </si>
  <si>
    <t xml:space="preserve">02266/ORSE</t>
  </si>
  <si>
    <t xml:space="preserve"> SOLEIRA EM GRANITO CINZA ANDORINHA, L= 15 CM, E= 2CM</t>
  </si>
  <si>
    <t xml:space="preserve">2.1.14</t>
  </si>
  <si>
    <t xml:space="preserve">90444</t>
  </si>
  <si>
    <t xml:space="preserve">RASGO EM CONTRAPISO PARA RAMAIS/ DISTRIBUIÇÃO COM DIÂMETROS MAIORES QUE 40 MM E MENORES QUE 75 MM.AF_05/2015</t>
  </si>
  <si>
    <t xml:space="preserve">2.1.15</t>
  </si>
  <si>
    <t xml:space="preserve">85184</t>
  </si>
  <si>
    <t xml:space="preserve"> RETIRADA DE GRAMA EM PLACAS</t>
  </si>
  <si>
    <t xml:space="preserve">2.1.16</t>
  </si>
  <si>
    <t xml:space="preserve">98504</t>
  </si>
  <si>
    <t xml:space="preserve">PLANTIO DE GRAMA EM PLACAS. AF_05/2018</t>
  </si>
  <si>
    <t xml:space="preserve">2.2</t>
  </si>
  <si>
    <t xml:space="preserve">PAREDES</t>
  </si>
  <si>
    <t xml:space="preserve">2.2.1</t>
  </si>
  <si>
    <t xml:space="preserve">SINAPI</t>
  </si>
  <si>
    <t xml:space="preserve">PAREDE COM PLACAS DE GESSO ACARTONADO (DRYWALL), PARA USO INTERNO, COM DUAS FACES SIMPLES E ESTRUTURA METÁLICA COM GUIAS SIMPLES, COM VÃOS AF_06/2017_P</t>
  </si>
  <si>
    <t xml:space="preserve">2.2.2</t>
  </si>
  <si>
    <t xml:space="preserve">INSTALAÇÃO DE ISOLAMENTO COM LÃ DE ROCHA EM PAREDES DRYWALL. AF_06/2017</t>
  </si>
  <si>
    <t xml:space="preserve">2.2.3</t>
  </si>
  <si>
    <t xml:space="preserve">APLICAÇÃO DE FUNDO SELADOR LÁTEX PVA EM PAREDES, UMA DEMÃO. AF_06/2014</t>
  </si>
  <si>
    <t xml:space="preserve">2.2.4</t>
  </si>
  <si>
    <t xml:space="preserve">APLICAÇÃO E LIXAMENTO DE MASSA LÁTEX EM PAREDES, DUAS DEMÃOS. AF_06/2014</t>
  </si>
  <si>
    <t xml:space="preserve">2.2.5</t>
  </si>
  <si>
    <t xml:space="preserve">APLICAÇÃO MANUAL DE PINTURA COM TINTA LÁTEX ACRÍLICA EM PAREDES, DUAS DEMÃOS. AF_06/2014</t>
  </si>
  <si>
    <t xml:space="preserve">2.2.6</t>
  </si>
  <si>
    <t xml:space="preserve">INSTALAÇÃO DE REFORÇO DE MADEIRA EM PAREDE DRYWALL. AF_06/2017</t>
  </si>
  <si>
    <t xml:space="preserve">2.2.7</t>
  </si>
  <si>
    <t xml:space="preserve">ORSE</t>
  </si>
  <si>
    <t xml:space="preserve">PINTURA DE ACABAMENTO COM APLICAÇÃO DE 02 DEMÃOS DE ESMALTE SINTÉTICO SOBRE SUPERFÍCIES METÁLICAS - R1</t>
  </si>
  <si>
    <t xml:space="preserve">m2</t>
  </si>
  <si>
    <t xml:space="preserve">2.2.8</t>
  </si>
  <si>
    <t xml:space="preserve">08624/ORSE</t>
  </si>
  <si>
    <t xml:space="preserve"> EMASSAMENTO DE SUPERFÍCIE, COM APLICAÇÃO DE 02 DEMÃOS DE MASSA ACRÍLICA, LIXAMENTO E RETOQUE</t>
  </si>
  <si>
    <t xml:space="preserve">2.2.9</t>
  </si>
  <si>
    <t xml:space="preserve">79334/001</t>
  </si>
  <si>
    <t xml:space="preserve">PINTURA A BASE DE CAL E FIXADOR A BASE DE COLA, DUAS DEMAOS</t>
  </si>
  <si>
    <t xml:space="preserve">2.2.10</t>
  </si>
  <si>
    <t xml:space="preserve">97633/SINAPI</t>
  </si>
  <si>
    <t xml:space="preserve">DEMOLIÇÃO DE REVESTIMENTO CERÂMICO, DE FORMA MANUAL, SEM REAPROVEITAMENTO. AF_12/2017</t>
  </si>
  <si>
    <t xml:space="preserve">2.2.11</t>
  </si>
  <si>
    <t xml:space="preserve">87274/SINAPI</t>
  </si>
  <si>
    <t xml:space="preserve">REVESTIMENTO CERÂMICO PARA PAREDES INTERNAS COM PLACAS TIPO ESMALTADA EXTRA DE DIMENSÕES 33X45 CM APLICADAS EM AMBIENTES DE ÁREA MENOR QUE 5 M² A MEIA ALTURA DAS PAREDES. AF_06/2014</t>
  </si>
  <si>
    <t xml:space="preserve">3.0</t>
  </si>
  <si>
    <t xml:space="preserve">TETO</t>
  </si>
  <si>
    <t xml:space="preserve">3.1</t>
  </si>
  <si>
    <t xml:space="preserve">3.1.1</t>
  </si>
  <si>
    <t xml:space="preserve">FORRO EM DRYWALL, PARA AMBIENTES COMERCIAIS, INCLUSIVE ESTRUTURA DE FIXAÇÃO. AF_05/2017_P</t>
  </si>
  <si>
    <t xml:space="preserve">3.1.2</t>
  </si>
  <si>
    <t xml:space="preserve">3.1.3</t>
  </si>
  <si>
    <t xml:space="preserve">APLICAÇÃO DE FUNDO SELADOR LÁTEX PVA EM TETO, UMA DEMÃO. AF_06/2014</t>
  </si>
  <si>
    <t xml:space="preserve">3.1.4</t>
  </si>
  <si>
    <t xml:space="preserve">APLICAÇÃO E LIXAMENTO DE MASSA LÁTEX EM TETO, DUAS DEMÃOS. AF_06/2014</t>
  </si>
  <si>
    <t xml:space="preserve">3.1.5</t>
  </si>
  <si>
    <t xml:space="preserve">APLICAÇÃO MANUAL DE PINTURA COM TINTA LÁTEX ACRÍLICA EM TETO, DUAS DEMÃOS. AF_06/2014</t>
  </si>
  <si>
    <t xml:space="preserve">4.0</t>
  </si>
  <si>
    <t xml:space="preserve">ESQUADRIAS</t>
  </si>
  <si>
    <t xml:space="preserve">4.1</t>
  </si>
  <si>
    <t xml:space="preserve">ESQUADRIAS EM MADEIRA</t>
  </si>
  <si>
    <t xml:space="preserve">4.1.2</t>
  </si>
  <si>
    <t xml:space="preserve">Fornecimento e montagem de porta para parede drywall (gesso acartonado), semi-oca, inclusive caixão em madeira e ferragens - 90 x 210 cm</t>
  </si>
  <si>
    <t xml:space="preserve">Un</t>
  </si>
  <si>
    <t xml:space="preserve">4.1.3</t>
  </si>
  <si>
    <t xml:space="preserve">Fornecimento e montagem de porta para parede drywall (gesso acartonado), semi-oca, inclusive caixão em madeira e ferragens - 80 x 210 cm</t>
  </si>
  <si>
    <t xml:space="preserve">4.1.4</t>
  </si>
  <si>
    <t xml:space="preserve">PRÓPRIA</t>
  </si>
  <si>
    <t xml:space="preserve">PORTA DE VIDRO TEMPERADO 2 FOLHAS ABRIR (2,10 X 0,90) FIXO DE VIDRO 2 FOLHAS ( 2,40 X 1,00 ) 1 BANDEIRA DE (1,80 X 0,30) INCLUSO PUXADOR E ACESSORIOS</t>
  </si>
  <si>
    <t xml:space="preserve">4.1.5</t>
  </si>
  <si>
    <t xml:space="preserve">janela  de correr de correr com uma fixa e outra móvel em vidro temperado 8mm com grade de alumínio branca , fixada em moldura em metalon e aço galvanizado 90x30</t>
  </si>
  <si>
    <t xml:space="preserve">4.1.6</t>
  </si>
  <si>
    <t xml:space="preserve">74065/003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</si>
  <si>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</si>
  <si>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</si>
  <si>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</si>
  <si>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</si>
  <si>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</si>
  <si>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</si>
  <si>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</si>
  <si>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</si>
  <si>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</si>
  <si>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</si>
  <si>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</si>
  <si>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</si>
  <si>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</si>
  <si>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</si>
  <si>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</si>
  <si>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</si>
  <si>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C.M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</si>
  <si>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</si>
  <si>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</si>
  <si>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</si>
  <si>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</si>
  <si>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</si>
  <si>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</si>
  <si>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</si>
  <si>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</si>
  <si>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</si>
  <si>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</si>
  <si>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</si>
  <si>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5.1.3</t>
  </si>
  <si>
    <t xml:space="preserve">LÂMPADA COMPACTA FLUORESCENTE DE 15 W, BASE E27 - FORNECIMENTO E INSTALAÇÃO. AF_11/2017</t>
  </si>
  <si>
    <t xml:space="preserve">5.1.4</t>
  </si>
  <si>
    <t xml:space="preserve">LAMPADA FLUORESCENTE 20W - FORNECIMENTO E INSTALACAO</t>
  </si>
  <si>
    <t xml:space="preserve">5.1.5</t>
  </si>
  <si>
    <t xml:space="preserve">INTERRUPTOR SIMPLES (1 MÓDULO), 10A/250V, INCLUINDO SUPORTE E PLACA FORNECIMENTO E INSTALAÇÃO</t>
  </si>
  <si>
    <t xml:space="preserve">5.1.6</t>
  </si>
  <si>
    <t xml:space="preserve">INTERRUPTOR SIMPLES (2 MÓDULOS), 10A/250V, INCLUINDO SUPORTE E PLACA FORNECIMENTO E INSTALAÇÃO</t>
  </si>
  <si>
    <t xml:space="preserve">5.1.7</t>
  </si>
  <si>
    <t xml:space="preserve">73953/006</t>
  </si>
  <si>
    <t xml:space="preserve">LUMINARIA TIPO CALHA, DE SOBREPOR, COM REATOR DE PARTIDA RAPIDA E LAMPADA FLUORESCENTE 2X40W, COMPLETA, FORNECIMENTO E INSTALACAO</t>
  </si>
  <si>
    <t xml:space="preserve">5.1.8</t>
  </si>
  <si>
    <t xml:space="preserve">07780/ORSE</t>
  </si>
  <si>
    <t xml:space="preserve"> LUMINÁRIA DE EMERGÊNCIA 2X8 W G-LIGHT OU SIMILAR</t>
  </si>
  <si>
    <t xml:space="preserve">5.1.9</t>
  </si>
  <si>
    <t xml:space="preserve">LUMINARIA ESTANQUE – PROTECAO CONTRA AGUA, POEIRA, OU IMPACTOS – TIPO AQUATIC (TIPO TARTARUGA NA COR BRANCA, 3/4, ALUMÍNIO E VIDRO COM LÂMPADA 25W FLUORESCENTE COMPACTA)</t>
  </si>
  <si>
    <t xml:space="preserve">5.1.10</t>
  </si>
  <si>
    <t xml:space="preserve">ELETRODUTO FLEXÍVEL CORRUGADO, PVC, DN 32 MM (1"), PARA CIRCUITOS TERMINAIS, INSTALADO EM FORRO – FORNECIMENTO E INSTALAÇÃO</t>
  </si>
  <si>
    <t xml:space="preserve">5.1.11</t>
  </si>
  <si>
    <t xml:space="preserve">ELETRODUTO FLEXÍVEL CORRUGADO, PVC, DN 32 MM (1"), PARA CIRCUITOS TERMINAIS, INSTALADO EM PAREDE – FORNECIMENTO E INSTALAÇÃO</t>
  </si>
  <si>
    <t xml:space="preserve">5.1.12</t>
  </si>
  <si>
    <t xml:space="preserve">CABO DE COBRE FLEXÍVEL ISOLADO, 1,5 MM², ANTI-CHAMA 450/750 V, PARA CIRCUITOS TERMINAIS - FORNECIMENTO E INSTALAÇÃO. AF_12/2015</t>
  </si>
  <si>
    <t xml:space="preserve">5.1.13</t>
  </si>
  <si>
    <t xml:space="preserve">CABO DE COBRE FLEXÍVEL ISOLADO, 2,5 MM², ANTI-CHAMA 450/750 V, PARA CIRCUITOS TERMINAIS - FORNECIMENTO E INSTALAÇÃO. AF_12/2015</t>
  </si>
  <si>
    <t xml:space="preserve">5.1.14</t>
  </si>
  <si>
    <t xml:space="preserve">CABO DE COBRE FLEXÍVEL ISOLADO, 4,0  MM², ANTI-CHAMA 0,6/1,0 KV, PARA CIRCUITOS TERMINAIS - FORNECIMENTO E INSTALAÇÃO</t>
  </si>
  <si>
    <t xml:space="preserve">5.1.15</t>
  </si>
  <si>
    <t xml:space="preserve">CABO DE COBRE FLEXÍVEL ISOLADO, 10,0  MM², ANTI-CHAMA 450/750 KV, PARA CIRCUITOS TERMINAIS - FORNECIMENTO E INSTALAÇÃO AF12/2015</t>
  </si>
  <si>
    <t xml:space="preserve">5.1.16</t>
  </si>
  <si>
    <t xml:space="preserve">TOMADA BAIXA DE EMBUTIR (1 MÓDULO), 2P+T 20 A, INCLUINDO SUPORTE E PLACA - FORNECIMENTO E INSTALAÇÃO</t>
  </si>
  <si>
    <t xml:space="preserve">5.1.17</t>
  </si>
  <si>
    <t xml:space="preserve">TOMADA BAIXA DE EMBUTIR (2 MÓDULOS), 2P+T 20 A, INCLUINDO SUPORTE E PLACA – FORNECIMENTO E INSTALAÇÃO</t>
  </si>
  <si>
    <t xml:space="preserve">5.1.18</t>
  </si>
  <si>
    <t xml:space="preserve">TOMADA  ALTA DE EMBUTIR (1 MÓDULO), 2P+T 20 A, INCLUINDO SUPORTE E PLACA - FORNECIMENTO E INSTALAÇÃO</t>
  </si>
  <si>
    <t xml:space="preserve">5.1.19</t>
  </si>
  <si>
    <t xml:space="preserve">TOMADA MÉDIA DE EMBUTIR (2 MÓDULOS), 2P+T 20 A, INCLUINDO SUPORTE E PLACA – FORNECIMENTO E INSTALAÇÃO</t>
  </si>
  <si>
    <t xml:space="preserve">5.1.20</t>
  </si>
  <si>
    <t xml:space="preserve">12156/ORSE</t>
  </si>
  <si>
    <t xml:space="preserve">Tomada para uso geral, 2p + t, ABNT, de sobrepor, 20 A, com caixa, "Sistema X"</t>
  </si>
  <si>
    <t xml:space="preserve">5.1.21</t>
  </si>
  <si>
    <t xml:space="preserve">03811/ORSE</t>
  </si>
  <si>
    <t xml:space="preserve">CANALETA PLÁSTICA 25X25 MM (SCHEINEDER OU SIMILAR)- FORNECIMENTO E INSTALAÇÃO</t>
  </si>
  <si>
    <t xml:space="preserve">5.1.22</t>
  </si>
  <si>
    <t xml:space="preserve">101894/ORSE </t>
  </si>
  <si>
    <t xml:space="preserve"> DISJUNTOR TRIPOLAR TIPO NEMA, CORRENTE NOMINAL DE 60 ATÉ 100A - FORNECIMENTO E INSTALAÇÃO. AF_10/2020</t>
  </si>
  <si>
    <t xml:space="preserve">5.1.23</t>
  </si>
  <si>
    <t xml:space="preserve">74130/001</t>
  </si>
  <si>
    <t xml:space="preserve">DISJUNTOR TERMOMAGNETICO MONOPOLAR PADRAO NEMA (AMERICANO) 10 A 30A 240V, FORNECIMENTO E INSTALACAO</t>
  </si>
  <si>
    <t xml:space="preserve">5.1.24</t>
  </si>
  <si>
    <t xml:space="preserve">74130/002</t>
  </si>
  <si>
    <t xml:space="preserve">DISJUNTOR TERMOMAGNETICO MONOPOLAR PADRAO NEMA (AMERICANO) 35 A 50A 240V, FORNECIMENTO E INSTALACAO</t>
  </si>
  <si>
    <t xml:space="preserve">5.1.25</t>
  </si>
  <si>
    <t xml:space="preserve">Desinstalação  de condicionador de ar tipo split teto, 9.000 BTU</t>
  </si>
  <si>
    <t xml:space="preserve">5.1.26</t>
  </si>
  <si>
    <t xml:space="preserve">Desinstalação de condicionador de ar tipo split teto, 12.000 BTU</t>
  </si>
  <si>
    <t xml:space="preserve">5.1.27</t>
  </si>
  <si>
    <t xml:space="preserve">8765/ORSE</t>
  </si>
  <si>
    <t xml:space="preserve">Desinstalação e instalação de condicionador de ar tipo split teto, 18.000 BTU</t>
  </si>
  <si>
    <t xml:space="preserve">5.1.28</t>
  </si>
  <si>
    <t xml:space="preserve">4464/ORSE</t>
  </si>
  <si>
    <t xml:space="preserve">Instalação de condicionador de ar tipo split high wall, 9000 btu</t>
  </si>
  <si>
    <t xml:space="preserve">5.1.29</t>
  </si>
  <si>
    <t xml:space="preserve">4468/ORSE</t>
  </si>
  <si>
    <t xml:space="preserve">Instalação de condicionador de ar tipo split piso-teto, 12000 btu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</si>
  <si>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</si>
  <si>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</si>
  <si>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</si>
  <si>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</si>
  <si>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</si>
  <si>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</si>
  <si>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 PONTO PARA CABEAMENTO ESTRUTURADO EMBUTIDO, COM ELETRODUTO PVC RÍGIDO C/CABO UTP 4 PARES CAT 5E</t>
  </si>
  <si>
    <t xml:space="preserve">6.1.2</t>
  </si>
  <si>
    <t xml:space="preserve">00697/ORSE</t>
  </si>
  <si>
    <t xml:space="preserve"> FORNECIMENTO E LANÇAMENTO DE CABO UTP 4 PARES CAT 5E</t>
  </si>
  <si>
    <t xml:space="preserve">7.0</t>
  </si>
  <si>
    <t xml:space="preserve">INSTALAÇÕES E MATERIAIS HIDROSANITÁRIOS</t>
  </si>
  <si>
    <t xml:space="preserve">INSTALAÇÕES HIDROSANITÁRIOS</t>
  </si>
  <si>
    <t xml:space="preserve">7.1</t>
  </si>
  <si>
    <t xml:space="preserve">MATERIAIS HIDROSSINATÁRIOS</t>
  </si>
  <si>
    <t xml:space="preserve">7.1.1</t>
  </si>
  <si>
    <t xml:space="preserve">89356</t>
  </si>
  <si>
    <t xml:space="preserve">TUBO, PVC, SOLDÁVEL, DN 25MM, INSTALADO EM RAMAL OU SUB-RAMAL DE ÁGUA - FORNECIMENTO E INSTALAÇÃO</t>
  </si>
  <si>
    <t xml:space="preserve">7.1.2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</si>
  <si>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</si>
  <si>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</si>
  <si>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7.1.3</t>
  </si>
  <si>
    <t xml:space="preserve">73663</t>
  </si>
  <si>
    <t xml:space="preserve">REGISTRO DE GAVETA COM CANOPLA Ø 25MM (1) - FORNECIMENTO E INSTALAÇÃO</t>
  </si>
  <si>
    <t xml:space="preserve">7.1.4</t>
  </si>
  <si>
    <t xml:space="preserve">89395</t>
  </si>
  <si>
    <t xml:space="preserve">TE, PVC, SOLDÁVEL, DN 25MM, INSTALADO EM RAMAL OU SUB-RAMAL DE ÁGUA -FORNECIMENTO E INSTALAÇÃO</t>
  </si>
  <si>
    <t xml:space="preserve">7.1.5</t>
  </si>
  <si>
    <t xml:space="preserve">89362</t>
  </si>
  <si>
    <t xml:space="preserve">JOELHO 90 GRAUS, PVC, SOLDÁVEL, DN 25MM, INSTALADO EM RAMAL OU SUB-RAMAL DE ÁGUA - FORNECIMENTO E INSTALAÇÃO</t>
  </si>
  <si>
    <t xml:space="preserve">7.1.6</t>
  </si>
  <si>
    <t xml:space="preserve">89378</t>
  </si>
  <si>
    <t xml:space="preserve">LUVA, PVC, SOLDÁVEL, DN 25MM, INSTALADO EM RAMAL OU SUB-RAMAL DE ÁGUA - FORNECIMENTO E INSTALAÇÃO</t>
  </si>
  <si>
    <t xml:space="preserve">7.1.7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</si>
  <si>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</si>
  <si>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</si>
  <si>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7.1.8</t>
  </si>
  <si>
    <t xml:space="preserve">COMP. PRÓPRIA (DPE-MA012)</t>
  </si>
  <si>
    <t xml:space="preserve">ABRAÇADEIRA EM AÇO, TIPO "D", COM 1'' ( COM CUNHA E PARAFUSO) - FORNECIMENTO E INSTALAÇÃO</t>
  </si>
  <si>
    <t xml:space="preserve">7.1.9</t>
  </si>
  <si>
    <t xml:space="preserve">01200/ORSE</t>
  </si>
  <si>
    <t xml:space="preserve"> PONTO DE ÁGUA FRIA EMBUTIDO, C/MATERIAL PVC RÍGIDO SOLDÁVEL Ø 25mm</t>
  </si>
  <si>
    <t xml:space="preserve">7.1.10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</si>
  <si>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</si>
  <si>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</si>
  <si>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7.1.11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</si>
  <si>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</si>
  <si>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</si>
  <si>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7.1.12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</si>
  <si>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</si>
  <si>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</si>
  <si>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7.1.13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</si>
  <si>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</si>
  <si>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</si>
  <si>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7.1.14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</si>
  <si>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</si>
  <si>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</si>
  <si>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7.1.15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</si>
  <si>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</si>
  <si>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</si>
  <si>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7.1.16</t>
  </si>
  <si>
    <t xml:space="preserve">86884</t>
  </si>
  <si>
    <t xml:space="preserve">ENGATE FLEXÍVEL EM PLÁSTICO BRANCO, 1/2" X 30CM - FORNECIMENTO E INSTALAÇÃO. AF_12/2013</t>
  </si>
  <si>
    <t xml:space="preserve">7.1.17</t>
  </si>
  <si>
    <t xml:space="preserve">86883</t>
  </si>
  <si>
    <t xml:space="preserve">SIFÃO DO TIPO FLEXÍVEL EM PVC 3/4" X 1.1/2" - FORNECIMENTO E INSTALAÇÃO. AF_12/2013</t>
  </si>
  <si>
    <t xml:space="preserve">7.1.18</t>
  </si>
  <si>
    <t xml:space="preserve">04324/ORSE</t>
  </si>
  <si>
    <t xml:space="preserve">PAPELEIRA DE PLÁSTICO AKROS OU SIMILAR</t>
  </si>
  <si>
    <t xml:space="preserve">7.1.19</t>
  </si>
  <si>
    <t xml:space="preserve">04323/ORSE</t>
  </si>
  <si>
    <t xml:space="preserve">ASSENTO PARA VASO SANITÁRIO, AP60, LINHA CARRARA/NUOVA/DUNA, PLÁSTICO, DECA OU SIMILAR</t>
  </si>
  <si>
    <t xml:space="preserve">7.1.20</t>
  </si>
  <si>
    <t xml:space="preserve">04387/ORSE</t>
  </si>
  <si>
    <t xml:space="preserve">ASSENTO PARA VASO SANITARIO REMOVÍVEL P/DEFICIENTE FÍSICO, DECA OU SIMILAR</t>
  </si>
  <si>
    <t xml:space="preserve">7.1.21</t>
  </si>
  <si>
    <t xml:space="preserve">07611/ORSE</t>
  </si>
  <si>
    <t xml:space="preserve">PORTA PAPEL-HIGIÊNICO EM INOX</t>
  </si>
  <si>
    <t xml:space="preserve">7.1.22</t>
  </si>
  <si>
    <t xml:space="preserve">07609/ORSE</t>
  </si>
  <si>
    <t xml:space="preserve">SABONETEIRA EM PLÁSTICO ABS, PARA SABONETE LÍQUIDO, DA JSN, REF 17 OU SIMILAR</t>
  </si>
  <si>
    <t xml:space="preserve">7.1.23</t>
  </si>
  <si>
    <t xml:space="preserve">KIT DE REPARO CAIXA ACOPLADA</t>
  </si>
  <si>
    <t xml:space="preserve">7.1.24</t>
  </si>
  <si>
    <t xml:space="preserve">LIMPEZA DE FOSSA </t>
  </si>
  <si>
    <t xml:space="preserve">M³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</si>
  <si>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</si>
  <si>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</si>
  <si>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</si>
  <si>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</si>
  <si>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</si>
  <si>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</si>
  <si>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</si>
  <si>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</si>
  <si>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</si>
  <si>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</si>
  <si>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</si>
  <si>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</si>
  <si>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</si>
  <si>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</si>
  <si>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</si>
  <si>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</si>
  <si>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</si>
  <si>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</si>
  <si>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</si>
  <si>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</si>
  <si>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</si>
  <si>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</si>
  <si>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</si>
  <si>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</si>
  <si>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</si>
  <si>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</si>
  <si>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</si>
  <si>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</si>
  <si>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</si>
  <si>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9.0</t>
  </si>
  <si>
    <t xml:space="preserve">COBERTURA</t>
  </si>
  <si>
    <t xml:space="preserve">9.1.1</t>
  </si>
  <si>
    <t xml:space="preserve">TOLDO EM POLICARBONATO, MULTILUX, TIPO ALVEOLAR, COR CRISTAL, E= 6 MM OU SIMILAR</t>
  </si>
  <si>
    <t xml:space="preserve">9.1.2</t>
  </si>
  <si>
    <t xml:space="preserve">TOLDO EM POLICARBONATO CINZA REFLECTIVO, E= 6 MM OU SIMILAR</t>
  </si>
  <si>
    <t xml:space="preserve">9.1.3</t>
  </si>
  <si>
    <t xml:space="preserve">EXECUÇÃO DE PLATIBANDA EM CHAPAS DE AÇO GALVANIZADO Nº18 FIXADA EM ESTRUTURA METÁLICA, MONTANTES EM PERFIL "U" DE 50X25MM H=1,20, ESPAÇADOS EM 1,00M</t>
  </si>
  <si>
    <t xml:space="preserve">9.1.4</t>
  </si>
  <si>
    <t xml:space="preserve">9.1.5</t>
  </si>
  <si>
    <t xml:space="preserve">RUFO EM CHAPA DE AÇO GALVANIZADO NÚMERO 24, CORTE DE 25 CM, INCLUSO TRANSPORTE VERTICAL. AF_07/2019</t>
  </si>
  <si>
    <t xml:space="preserve">m</t>
  </si>
  <si>
    <t xml:space="preserve">9.1.6</t>
  </si>
  <si>
    <t xml:space="preserve">CALHA EM CHAPA DE AÇO GALVANIZADO NÚMERO 24, DESENVOLVIMENTO DE 100 CM, INCLUSO TRANSPORTE VERTICAL. AF_07/2019</t>
  </si>
  <si>
    <t xml:space="preserve">9.1.7</t>
  </si>
  <si>
    <t xml:space="preserve">88503</t>
  </si>
  <si>
    <t xml:space="preserve"> CAIXA D´ÁGUA EM POLIETILENO, 1000 LITROS, COM ACESSÓRIOS UN</t>
  </si>
  <si>
    <t xml:space="preserve">un</t>
  </si>
  <si>
    <t xml:space="preserve">9.1.8</t>
  </si>
  <si>
    <t xml:space="preserve">12723</t>
  </si>
  <si>
    <t xml:space="preserve">Telhamento com telha em aço galvalume, simples, trapezoidal, pré-pintada, TP40 - 0,43mm, Kingspan- Isoeste ou similar</t>
  </si>
  <si>
    <t xml:space="preserve">10.0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</si>
  <si>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</si>
  <si>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</si>
  <si>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</si>
  <si>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</si>
  <si>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</si>
  <si>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</si>
  <si>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</si>
  <si>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10.3</t>
  </si>
  <si>
    <t xml:space="preserve">11.0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</si>
  <si>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</si>
  <si>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</si>
  <si>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</si>
  <si>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</si>
  <si>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</si>
  <si>
    <t xml:space="preserve">Planilha Orçamentária Analítica/ lote 05</t>
  </si>
  <si>
    <t xml:space="preserve"> 2.1.2 </t>
  </si>
  <si>
    <t xml:space="preserve">Código</t>
  </si>
  <si>
    <t xml:space="preserve">Banco</t>
  </si>
  <si>
    <t xml:space="preserve">Descrição</t>
  </si>
  <si>
    <t xml:space="preserve">Tipo</t>
  </si>
  <si>
    <t xml:space="preserve">Und</t>
  </si>
  <si>
    <t xml:space="preserve">Quant.</t>
  </si>
  <si>
    <t xml:space="preserve">Valor Unit</t>
  </si>
  <si>
    <t xml:space="preserve">Total</t>
  </si>
  <si>
    <t xml:space="preserve">COBE – PISO  </t>
  </si>
  <si>
    <t xml:space="preserve">Composição Auxiliar</t>
  </si>
  <si>
    <t xml:space="preserve"> 88316 </t>
  </si>
  <si>
    <t xml:space="preserve">SERVENTE COM ENCARGOS COMPLEMENTARES</t>
  </si>
  <si>
    <t xml:space="preserve">SEDI - SERVIÇOS DIVERSOS</t>
  </si>
  <si>
    <t xml:space="preserve">H</t>
  </si>
  <si>
    <t xml:space="preserve"> 2.1.3 </t>
  </si>
  <si>
    <t xml:space="preserve">RETIRADA DE REVESTIMENTO CERÂMICO 30X30 CM</t>
  </si>
  <si>
    <t xml:space="preserve"> 2.1.8</t>
  </si>
  <si>
    <t xml:space="preserve"> 7.1.8</t>
  </si>
  <si>
    <t xml:space="preserve">COBE - COBERTURA</t>
  </si>
  <si>
    <t xml:space="preserve">Insumo</t>
  </si>
  <si>
    <t xml:space="preserve"> 3309 </t>
  </si>
  <si>
    <t xml:space="preserve">Abraçadeira em aço inox, tipo "D", 1"</t>
  </si>
  <si>
    <t xml:space="preserve">Material</t>
  </si>
  <si>
    <t xml:space="preserve"> 00002696 </t>
  </si>
  <si>
    <t xml:space="preserve">ENCANADOR OU BOMBEIRO HIDRAULICO</t>
  </si>
  <si>
    <t xml:space="preserve">Mão de Obra</t>
  </si>
  <si>
    <t xml:space="preserve"> 00006111 </t>
  </si>
  <si>
    <t xml:space="preserve">SERVENTE DE OBRAS</t>
  </si>
  <si>
    <t xml:space="preserve"> 9.1.2</t>
  </si>
  <si>
    <t xml:space="preserve"> 2712 </t>
  </si>
  <si>
    <t xml:space="preserve">Chapa em policarbonato mr-10, cor cristal, ge,  6mm</t>
  </si>
  <si>
    <t xml:space="preserve"> 9.1.3</t>
  </si>
  <si>
    <t xml:space="preserve"> 3662 </t>
  </si>
  <si>
    <t xml:space="preserve">Chapa de aço galvanizado nº 18 - e=1,2mm - dimensões 2,00x1,00m</t>
  </si>
  <si>
    <t xml:space="preserve"> 88277 </t>
  </si>
  <si>
    <t xml:space="preserve">MONTADOR (TUBO AÇO/EQUIPAMENTOS) COM ENCARGOS COMPLEMENTARES</t>
  </si>
  <si>
    <t xml:space="preserve"> 000398 </t>
  </si>
  <si>
    <t xml:space="preserve">SBC</t>
  </si>
  <si>
    <t xml:space="preserve">PERFIL ACO "U" 6"x2"x14,20mm (23,10kg/m)</t>
  </si>
  <si>
    <t xml:space="preserve">KG</t>
  </si>
  <si>
    <t xml:space="preserve"> 00010999 </t>
  </si>
  <si>
    <t xml:space="preserve">ELETRODO REVESTIDO AWS - E6013, DIAMETRO IGUAL A 4,00 MM</t>
  </si>
  <si>
    <t xml:space="preserve"> 11.1</t>
  </si>
  <si>
    <t xml:space="preserve"> 5937 </t>
  </si>
  <si>
    <t xml:space="preserve">Técnico Nível Médio Sênior - 40h - Rev 02</t>
  </si>
  <si>
    <t xml:space="preserve">h</t>
  </si>
  <si>
    <t xml:space="preserve"> 00000242 </t>
  </si>
  <si>
    <t xml:space="preserve">AJUDANTE ESPECIALIZADO</t>
  </si>
  <si>
    <t xml:space="preserve"> 00034782 </t>
  </si>
  <si>
    <t xml:space="preserve">ENGENHEIRO CIVIL SENIOR</t>
  </si>
  <si>
    <t xml:space="preserve"> 00004222 </t>
  </si>
  <si>
    <t xml:space="preserve">GASOLINA COMUM</t>
  </si>
  <si>
    <t xml:space="preserve">L</t>
  </si>
  <si>
    <t xml:space="preserve"> 4.1.4</t>
  </si>
  <si>
    <t xml:space="preserve"> 88325 </t>
  </si>
  <si>
    <t xml:space="preserve">VIDRACEIRO COM ENCARGOS COMPLEMENTARES</t>
  </si>
  <si>
    <t xml:space="preserve"> 00003104 </t>
  </si>
  <si>
    <t xml:space="preserve">CONJ. DE FERRAGENS PARA PORTA DE VIDRO TEMPERADO, EM ZAMAC CROMADO, CONTEMPLANDO: DOBRADICA INF.; DOBRADICA SUP.; PIVO PARA DOBRADICA INF.; PIVO PARA DOBRADICA SUP.; FECHADURA CENTRAL EM ZAMC CROMADO; CONTRA FECHADURA DE PRESSAO</t>
  </si>
  <si>
    <t xml:space="preserve">CJ</t>
  </si>
  <si>
    <t xml:space="preserve"> 00011499 </t>
  </si>
  <si>
    <t xml:space="preserve">MOLA HIDRAULICA DE PISO, PARA PORTAS DE ATE 1100 MM E PESO DE ATE 120 KG, COM CORPO EM ACO INOX</t>
  </si>
  <si>
    <t xml:space="preserve"> 00038168 </t>
  </si>
  <si>
    <t xml:space="preserve">PUXADOR TUBULAR RETO DUPLO, EM ALUMINIO CROMADO, COMPRIMENTO DE APROX 400 MM E DIAMETRO DE 25 MM (1")</t>
  </si>
  <si>
    <t xml:space="preserve"> 00010507 </t>
  </si>
  <si>
    <t xml:space="preserve">VIDRO TEMPERADO INCOLOR E = 10 MM, SEM COLOCACAO</t>
  </si>
  <si>
    <t xml:space="preserve"> 4.1.5</t>
  </si>
  <si>
    <t xml:space="preserve"> 88309 </t>
  </si>
  <si>
    <t xml:space="preserve">PEDREIRO COM ENCARGOS COMPLEMENTARES</t>
  </si>
  <si>
    <t xml:space="preserve"> 00004377 </t>
  </si>
  <si>
    <t xml:space="preserve">PARAFUSO DE ACO ZINCADO COM ROSCA SOBERBA, CABECA CHATA E FENDA SIMPLES, DIAMETRO 4,2 MM, COMPRIMENTO * 32 * MM</t>
  </si>
  <si>
    <t xml:space="preserve"> 00039961 </t>
  </si>
  <si>
    <t xml:space="preserve">SILICONE ACETICO USO GERAL INCOLOR 280 G</t>
  </si>
  <si>
    <t xml:space="preserve"> 00003 </t>
  </si>
  <si>
    <t xml:space="preserve">MERCADO</t>
  </si>
  <si>
    <t xml:space="preserve">JANELA DE VIDRO TEMPERADO 8MM (1,50 X 1,00)</t>
  </si>
  <si>
    <t xml:space="preserve"> I8440 </t>
  </si>
  <si>
    <t xml:space="preserve">SEINFRA</t>
  </si>
  <si>
    <t xml:space="preserve">GRADE DE ALUMÍNIO DE PROTEÇÃO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</si>
</sst>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#,##0.00"/>
    <numFmt numFmtId="166" formatCode="0%"/>
    <numFmt numFmtId="167" formatCode="0.00%"/>
    <numFmt numFmtId="168" formatCode="@"/>
    <numFmt numFmtId="169" formatCode="0.00E+00"/>
    <numFmt numFmtId="170" formatCode="#,##0.00\ ;#,##0.00\ ;\-#\ ;@\ "/>
    <numFmt numFmtId="171" formatCode="&quot;R$ &quot;#,##0.00;[RED]&quot;-R$ &quot;#,##0.00"/>
    <numFmt numFmtId="172" formatCode="0.00"/>
    <numFmt numFmtId="173" formatCode="[$R$-416]#,##0.00\ ;\-[$R$-416]#,##0.00\ ;[$R$-416]\-#\ ;@\ "/>
    <numFmt numFmtId="174" formatCode="#,##0.0000000"/>
  </numFmts>
  <fonts count="17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2"/>
      <name val="ECOFONT VERA SANS"/>
      <family val="0"/>
      <charset val="1"/>
    </font>
    <font>
      <b val="true"/>
      <sz val="16"/>
      <name val="ECOFONT VERA SANS"/>
      <family val="0"/>
      <charset val="1"/>
    </font>
    <font>
      <b val="true"/>
      <sz val="12"/>
      <name val="ECOFONT VERA SANS"/>
      <family val="0"/>
      <charset val="1"/>
    </font>
    <font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  <font>
      <sz val="12"/>
      <color rgb="FF0000FF"/>
      <name val="ECOFONT VERA SANS"/>
      <family val="0"/>
      <charset val="1"/>
    </font>
    <font>
      <u val="single"/>
      <sz val="11"/>
      <color rgb="FF0563C1"/>
      <name val="Arial"/>
      <family val="2"/>
      <charset val="1"/>
    </font>
    <font>
      <b val="true"/>
      <sz val="11"/>
      <name val="Arial"/>
      <family val="1"/>
    </font>
    <font>
      <b val="true"/>
      <sz val="11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</fonts>
  <fills count="12">
    <fill>
      <patternFill patternType="none"/>
    </fill>
    <fill>
      <patternFill patternType="gray125"/>
    </fill>
    <fill>
      <patternFill patternType="solid">
        <fgColor rgb="FF99CC0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EFEFEF"/>
      </patternFill>
    </fill>
    <fill>
      <patternFill patternType="solid">
        <fgColor rgb="FFFFFFCC"/>
        <bgColor rgb="FFFFFFFF"/>
      </patternFill>
    </fill>
    <fill>
      <patternFill patternType="solid">
        <fgColor rgb="FF92D050"/>
        <bgColor rgb="FF99CC00"/>
      </patternFill>
    </fill>
    <fill>
      <patternFill patternType="solid">
        <fgColor rgb="FFFFFF99"/>
        <bgColor rgb="FFFFFFCC"/>
      </patternFill>
    </fill>
    <fill>
      <patternFill patternType="solid">
        <fgColor rgb="FFD6D6D6"/>
        <bgColor rgb="FFCCCCCC"/>
      </patternFill>
    </fill>
    <fill>
      <patternFill patternType="solid">
        <fgColor rgb="FFE2F0D9"/>
        <bgColor rgb="FFEFEFEF"/>
      </patternFill>
    </fill>
    <fill>
      <patternFill patternType="solid">
        <fgColor rgb="FFAFD095"/>
        <bgColor rgb="FFCCCCCC"/>
      </patternFill>
    </fill>
    <fill>
      <patternFill patternType="solid">
        <fgColor rgb="FFEFEFEF"/>
        <bgColor rgb="FFE2F0D9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8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2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3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5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5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5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5" fillId="4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4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1" fontId="5" fillId="4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7" fillId="3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7" fillId="5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7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2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7" fillId="2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7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4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4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9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6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6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6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6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5" fillId="6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5" fillId="6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8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8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8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0" fillId="8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8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6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6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6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9" borderId="7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9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9" borderId="7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9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9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9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9" borderId="8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4" borderId="0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4" borderId="0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4" borderId="0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4" borderId="0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4" borderId="0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4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10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10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10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9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10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1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10" borderId="7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5" fillId="10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5" fillId="10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9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9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5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5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5" fillId="9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9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9" borderId="7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9" borderId="7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5" fillId="9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9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4" borderId="9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4" borderId="9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4" borderId="9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8" borderId="7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8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8" borderId="7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8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8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5" fillId="9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11" borderId="7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11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11" borderId="7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11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11" borderId="7" xfId="22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10" borderId="7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8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8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8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8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8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11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11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11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16" fillId="11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6" fillId="11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Normal 3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EFEFEF"/>
      <rgbColor rgb="FF660066"/>
      <rgbColor rgb="FFFF8080"/>
      <rgbColor rgb="FF0563C1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AFD09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2D05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V180"/>
  <sheetViews>
    <sheetView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F80" activeCellId="0" sqref="F80"/>
    </sheetView>
  </sheetViews>
  <sheetFormatPr defaultColWidth="7.9921875" defaultRowHeight="15" zeroHeight="false" outlineLevelRow="0" outlineLevelCol="0"/>
  <cols>
    <col collapsed="false" customWidth="true" hidden="false" outlineLevel="0" max="1" min="1" style="1" width="12.5"/>
    <col collapsed="false" customWidth="true" hidden="false" outlineLevel="0" max="2" min="2" style="1" width="15.1"/>
    <col collapsed="false" customWidth="true" hidden="false" outlineLevel="0" max="3" min="3" style="2" width="95.5"/>
    <col collapsed="false" customWidth="true" hidden="false" outlineLevel="0" max="4" min="4" style="3" width="6.2"/>
    <col collapsed="false" customWidth="true" hidden="false" outlineLevel="0" max="5" min="5" style="2" width="10.89"/>
    <col collapsed="false" customWidth="true" hidden="false" outlineLevel="0" max="6" min="6" style="2" width="11.9"/>
    <col collapsed="false" customWidth="true" hidden="false" outlineLevel="0" max="7" min="7" style="2" width="17.5"/>
    <col collapsed="false" customWidth="true" hidden="false" outlineLevel="0" max="8" min="8" style="2" width="17.6"/>
    <col collapsed="false" customWidth="true" hidden="false" outlineLevel="0" max="9" min="9" style="2" width="15.2"/>
    <col collapsed="false" customWidth="true" hidden="false" outlineLevel="0" max="10" min="10" style="2" width="12.6"/>
    <col collapsed="false" customWidth="false" hidden="false" outlineLevel="0" max="1024" min="11" style="2" width="8"/>
  </cols>
  <sheetData>
    <row r="1" customFormat="false" ht="46.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customFormat="false" ht="15.75" hidden="false" customHeight="true" outlineLevel="0" collapsed="false">
      <c r="A2" s="5" t="s">
        <v>1</v>
      </c>
      <c r="B2" s="6" t="s">
        <v>2</v>
      </c>
      <c r="C2" s="6"/>
      <c r="D2" s="6"/>
      <c r="E2" s="6"/>
      <c r="F2" s="6"/>
      <c r="G2" s="6"/>
      <c r="H2" s="6"/>
    </row>
    <row r="3" customFormat="false" ht="16.5" hidden="false" customHeight="true" outlineLevel="0" collapsed="false">
      <c r="A3" s="7" t="s">
        <v>3</v>
      </c>
      <c r="B3" s="8"/>
      <c r="C3" s="8"/>
      <c r="D3" s="8"/>
      <c r="E3" s="8"/>
      <c r="F3" s="8"/>
      <c r="G3" s="8"/>
      <c r="H3" s="8"/>
    </row>
    <row r="4" customFormat="false" ht="15.75" hidden="false" customHeight="true" outlineLevel="0" collapsed="false">
      <c r="A4" s="5" t="s">
        <v>1</v>
      </c>
      <c r="B4" s="6" t="s">
        <v>4</v>
      </c>
      <c r="C4" s="6"/>
      <c r="D4" s="6"/>
      <c r="E4" s="6"/>
      <c r="F4" s="6"/>
      <c r="G4" s="6"/>
      <c r="H4" s="6"/>
    </row>
    <row r="5" customFormat="false" ht="16.5" hidden="false" customHeight="true" outlineLevel="0" collapsed="false">
      <c r="A5" s="7" t="s">
        <v>3</v>
      </c>
      <c r="B5" s="8" t="s">
        <v>5</v>
      </c>
      <c r="C5" s="8"/>
      <c r="D5" s="8"/>
      <c r="E5" s="8"/>
      <c r="F5" s="8"/>
      <c r="G5" s="8"/>
      <c r="H5" s="8"/>
    </row>
    <row r="6" customFormat="false" ht="15.75" hidden="false" customHeight="true" outlineLevel="0" collapsed="false">
      <c r="A6" s="5" t="s">
        <v>1</v>
      </c>
      <c r="B6" s="6" t="s">
        <v>6</v>
      </c>
      <c r="C6" s="6"/>
      <c r="D6" s="6"/>
      <c r="E6" s="6"/>
      <c r="F6" s="6"/>
      <c r="G6" s="6"/>
      <c r="H6" s="6"/>
    </row>
    <row r="7" customFormat="false" ht="16.5" hidden="false" customHeight="true" outlineLevel="0" collapsed="false">
      <c r="A7" s="7" t="s">
        <v>3</v>
      </c>
      <c r="B7" s="8" t="s">
        <v>7</v>
      </c>
      <c r="C7" s="8"/>
      <c r="D7" s="8"/>
      <c r="E7" s="8"/>
      <c r="F7" s="8"/>
      <c r="G7" s="8"/>
      <c r="H7" s="8"/>
    </row>
    <row r="8" customFormat="false" ht="15.75" hidden="false" customHeight="true" outlineLevel="0" collapsed="false">
      <c r="A8" s="5" t="s">
        <v>1</v>
      </c>
      <c r="B8" s="6" t="s">
        <v>8</v>
      </c>
      <c r="C8" s="6"/>
      <c r="D8" s="6"/>
      <c r="E8" s="6"/>
      <c r="F8" s="6"/>
      <c r="G8" s="6"/>
      <c r="H8" s="6"/>
    </row>
    <row r="9" customFormat="false" ht="16.5" hidden="false" customHeight="true" outlineLevel="0" collapsed="false">
      <c r="A9" s="7" t="s">
        <v>3</v>
      </c>
      <c r="B9" s="8" t="s">
        <v>9</v>
      </c>
      <c r="C9" s="8"/>
      <c r="D9" s="8"/>
      <c r="E9" s="8"/>
      <c r="F9" s="8"/>
      <c r="G9" s="8"/>
      <c r="H9" s="8"/>
    </row>
    <row r="10" customFormat="false" ht="15.75" hidden="false" customHeight="true" outlineLevel="0" collapsed="false">
      <c r="A10" s="5" t="s">
        <v>1</v>
      </c>
      <c r="B10" s="6" t="s">
        <v>10</v>
      </c>
      <c r="C10" s="6"/>
      <c r="D10" s="6"/>
      <c r="E10" s="6"/>
      <c r="F10" s="6"/>
      <c r="G10" s="6"/>
      <c r="H10" s="6"/>
    </row>
    <row r="11" customFormat="false" ht="16.5" hidden="false" customHeight="true" outlineLevel="0" collapsed="false">
      <c r="A11" s="7" t="s">
        <v>3</v>
      </c>
      <c r="B11" s="8" t="s">
        <v>11</v>
      </c>
      <c r="C11" s="8"/>
      <c r="D11" s="8"/>
      <c r="E11" s="8"/>
      <c r="F11" s="8"/>
      <c r="G11" s="8"/>
      <c r="H11" s="8"/>
    </row>
    <row r="12" customFormat="false" ht="15.75" hidden="false" customHeight="true" outlineLevel="0" collapsed="false">
      <c r="A12" s="5" t="s">
        <v>1</v>
      </c>
      <c r="B12" s="6" t="s">
        <v>12</v>
      </c>
      <c r="C12" s="6"/>
      <c r="D12" s="6"/>
      <c r="E12" s="6"/>
      <c r="F12" s="6"/>
      <c r="G12" s="6"/>
      <c r="H12" s="6"/>
    </row>
    <row r="13" customFormat="false" ht="16.5" hidden="false" customHeight="true" outlineLevel="0" collapsed="false">
      <c r="A13" s="7" t="s">
        <v>3</v>
      </c>
      <c r="B13" s="8" t="s">
        <v>13</v>
      </c>
      <c r="C13" s="8"/>
      <c r="D13" s="8"/>
      <c r="E13" s="8"/>
      <c r="F13" s="8"/>
      <c r="G13" s="8"/>
      <c r="H13" s="8"/>
    </row>
    <row r="14" customFormat="false" ht="15.75" hidden="false" customHeight="true" outlineLevel="0" collapsed="false">
      <c r="A14" s="5" t="s">
        <v>1</v>
      </c>
      <c r="B14" s="6" t="s">
        <v>14</v>
      </c>
      <c r="C14" s="6"/>
      <c r="D14" s="6"/>
      <c r="E14" s="6"/>
      <c r="F14" s="6"/>
      <c r="G14" s="6"/>
      <c r="H14" s="6"/>
    </row>
    <row r="15" customFormat="false" ht="16.5" hidden="false" customHeight="true" outlineLevel="0" collapsed="false">
      <c r="A15" s="7" t="s">
        <v>3</v>
      </c>
      <c r="B15" s="8" t="s">
        <v>15</v>
      </c>
      <c r="C15" s="8"/>
      <c r="D15" s="8"/>
      <c r="E15" s="8"/>
      <c r="F15" s="8"/>
      <c r="G15" s="8"/>
      <c r="H15" s="8"/>
    </row>
    <row r="16" customFormat="false" ht="15.75" hidden="false" customHeight="true" outlineLevel="0" collapsed="false">
      <c r="A16" s="5" t="s">
        <v>1</v>
      </c>
      <c r="B16" s="6" t="s">
        <v>16</v>
      </c>
      <c r="C16" s="6"/>
      <c r="D16" s="6"/>
      <c r="E16" s="6"/>
      <c r="F16" s="6"/>
      <c r="G16" s="6"/>
      <c r="H16" s="6"/>
    </row>
    <row r="17" customFormat="false" ht="16.5" hidden="false" customHeight="true" outlineLevel="0" collapsed="false">
      <c r="A17" s="7" t="s">
        <v>3</v>
      </c>
      <c r="B17" s="8" t="s">
        <v>17</v>
      </c>
      <c r="C17" s="8"/>
      <c r="D17" s="8"/>
      <c r="E17" s="8"/>
      <c r="F17" s="8"/>
      <c r="G17" s="8"/>
      <c r="H17" s="8" t="s">
        <v>18</v>
      </c>
    </row>
    <row r="18" customFormat="false" ht="15.75" hidden="false" customHeight="true" outlineLevel="0" collapsed="false">
      <c r="A18" s="5" t="s">
        <v>1</v>
      </c>
      <c r="B18" s="6" t="s">
        <v>19</v>
      </c>
      <c r="C18" s="6"/>
      <c r="D18" s="6"/>
      <c r="E18" s="6"/>
      <c r="F18" s="6"/>
      <c r="G18" s="6"/>
      <c r="H18" s="6"/>
    </row>
    <row r="19" customFormat="false" ht="16.5" hidden="false" customHeight="true" outlineLevel="0" collapsed="false">
      <c r="A19" s="7" t="s">
        <v>3</v>
      </c>
      <c r="B19" s="8" t="s">
        <v>20</v>
      </c>
      <c r="C19" s="8"/>
      <c r="D19" s="8"/>
      <c r="E19" s="8"/>
      <c r="F19" s="8"/>
      <c r="G19" s="8"/>
      <c r="H19" s="8"/>
    </row>
    <row r="20" customFormat="false" ht="15.75" hidden="false" customHeight="true" outlineLevel="0" collapsed="false">
      <c r="A20" s="5" t="s">
        <v>1</v>
      </c>
      <c r="B20" s="6" t="s">
        <v>21</v>
      </c>
      <c r="C20" s="6"/>
      <c r="D20" s="6"/>
      <c r="E20" s="6"/>
      <c r="F20" s="6"/>
      <c r="G20" s="6"/>
      <c r="H20" s="6"/>
    </row>
    <row r="21" customFormat="false" ht="16.5" hidden="false" customHeight="true" outlineLevel="0" collapsed="false">
      <c r="A21" s="7" t="s">
        <v>3</v>
      </c>
      <c r="B21" s="8" t="s">
        <v>22</v>
      </c>
      <c r="C21" s="8"/>
      <c r="D21" s="8"/>
      <c r="E21" s="8"/>
      <c r="F21" s="8"/>
      <c r="G21" s="8"/>
      <c r="H21" s="8"/>
    </row>
    <row r="22" customFormat="false" ht="15.75" hidden="false" customHeight="true" outlineLevel="0" collapsed="false">
      <c r="A22" s="5" t="s">
        <v>1</v>
      </c>
      <c r="B22" s="6" t="s">
        <v>23</v>
      </c>
      <c r="C22" s="6"/>
      <c r="D22" s="6"/>
      <c r="E22" s="6"/>
      <c r="F22" s="6"/>
      <c r="G22" s="6"/>
      <c r="H22" s="6"/>
    </row>
    <row r="23" customFormat="false" ht="16.5" hidden="false" customHeight="true" outlineLevel="0" collapsed="false">
      <c r="A23" s="7" t="s">
        <v>3</v>
      </c>
      <c r="B23" s="8" t="s">
        <v>24</v>
      </c>
      <c r="C23" s="8"/>
      <c r="D23" s="8"/>
      <c r="E23" s="8"/>
      <c r="F23" s="8"/>
      <c r="G23" s="8"/>
      <c r="H23" s="8"/>
    </row>
    <row r="24" customFormat="false" ht="15.75" hidden="false" customHeight="true" outlineLevel="0" collapsed="false">
      <c r="A24" s="5" t="s">
        <v>1</v>
      </c>
      <c r="B24" s="6" t="s">
        <v>25</v>
      </c>
      <c r="C24" s="6"/>
      <c r="D24" s="6"/>
      <c r="E24" s="6"/>
      <c r="F24" s="6"/>
      <c r="G24" s="6"/>
      <c r="H24" s="6"/>
    </row>
    <row r="25" customFormat="false" ht="16.5" hidden="false" customHeight="true" outlineLevel="0" collapsed="false">
      <c r="A25" s="7" t="s">
        <v>3</v>
      </c>
      <c r="B25" s="8" t="s">
        <v>26</v>
      </c>
      <c r="C25" s="8"/>
      <c r="D25" s="8"/>
      <c r="E25" s="8"/>
      <c r="F25" s="8"/>
      <c r="G25" s="8"/>
      <c r="H25" s="8"/>
    </row>
    <row r="26" customFormat="false" ht="15.75" hidden="false" customHeight="true" outlineLevel="0" collapsed="false">
      <c r="A26" s="5" t="s">
        <v>1</v>
      </c>
      <c r="B26" s="6" t="s">
        <v>27</v>
      </c>
      <c r="C26" s="6"/>
      <c r="D26" s="6"/>
      <c r="E26" s="6"/>
      <c r="F26" s="6"/>
      <c r="G26" s="6"/>
      <c r="H26" s="6"/>
    </row>
    <row r="27" customFormat="false" ht="16.5" hidden="false" customHeight="true" outlineLevel="0" collapsed="false">
      <c r="A27" s="7" t="s">
        <v>3</v>
      </c>
      <c r="B27" s="8" t="s">
        <v>28</v>
      </c>
      <c r="C27" s="8"/>
      <c r="D27" s="8"/>
      <c r="E27" s="8"/>
      <c r="F27" s="8"/>
      <c r="G27" s="8"/>
      <c r="H27" s="8"/>
    </row>
    <row r="28" customFormat="false" ht="15.75" hidden="false" customHeight="true" outlineLevel="0" collapsed="false">
      <c r="A28" s="5" t="s">
        <v>1</v>
      </c>
      <c r="B28" s="6" t="s">
        <v>29</v>
      </c>
      <c r="C28" s="6"/>
      <c r="D28" s="6"/>
      <c r="E28" s="6"/>
      <c r="F28" s="6"/>
      <c r="G28" s="6"/>
      <c r="H28" s="6"/>
    </row>
    <row r="29" customFormat="false" ht="16.5" hidden="false" customHeight="true" outlineLevel="0" collapsed="false">
      <c r="A29" s="7" t="s">
        <v>3</v>
      </c>
      <c r="B29" s="8" t="s">
        <v>30</v>
      </c>
      <c r="C29" s="8"/>
      <c r="D29" s="8"/>
      <c r="E29" s="8"/>
      <c r="F29" s="8"/>
      <c r="G29" s="8"/>
      <c r="H29" s="8"/>
    </row>
    <row r="30" customFormat="false" ht="15.75" hidden="false" customHeight="true" outlineLevel="0" collapsed="false">
      <c r="A30" s="5" t="s">
        <v>1</v>
      </c>
      <c r="B30" s="6" t="s">
        <v>31</v>
      </c>
      <c r="C30" s="6"/>
      <c r="D30" s="6"/>
      <c r="E30" s="6"/>
      <c r="F30" s="6"/>
      <c r="G30" s="6"/>
      <c r="H30" s="6"/>
    </row>
    <row r="31" customFormat="false" ht="16.5" hidden="false" customHeight="true" outlineLevel="0" collapsed="false">
      <c r="A31" s="7" t="s">
        <v>3</v>
      </c>
      <c r="B31" s="8" t="s">
        <v>32</v>
      </c>
      <c r="C31" s="8"/>
      <c r="D31" s="8"/>
      <c r="E31" s="8"/>
      <c r="F31" s="8"/>
      <c r="G31" s="8"/>
      <c r="H31" s="8"/>
    </row>
    <row r="32" customFormat="false" ht="15" hidden="false" customHeight="false" outlineLevel="0" collapsed="false">
      <c r="A32" s="7"/>
      <c r="B32" s="9"/>
      <c r="C32" s="9"/>
      <c r="D32" s="9"/>
      <c r="E32" s="9"/>
      <c r="F32" s="9"/>
      <c r="G32" s="9"/>
      <c r="H32" s="8"/>
    </row>
    <row r="33" customFormat="false" ht="15" hidden="false" customHeight="false" outlineLevel="0" collapsed="false">
      <c r="A33" s="10" t="s">
        <v>33</v>
      </c>
      <c r="B33" s="10"/>
      <c r="C33" s="10"/>
      <c r="D33" s="10"/>
      <c r="E33" s="10"/>
      <c r="F33" s="10"/>
      <c r="G33" s="10"/>
      <c r="H33" s="11" t="n">
        <v>0.2247</v>
      </c>
    </row>
    <row r="34" customFormat="false" ht="46.5" hidden="false" customHeight="false" outlineLevel="0" collapsed="false">
      <c r="A34" s="12" t="s">
        <v>34</v>
      </c>
      <c r="B34" s="13" t="s">
        <v>35</v>
      </c>
      <c r="C34" s="14" t="s">
        <v>36</v>
      </c>
      <c r="D34" s="14" t="s">
        <v>37</v>
      </c>
      <c r="E34" s="15" t="s">
        <v>38</v>
      </c>
      <c r="F34" s="14" t="s">
        <v>39</v>
      </c>
      <c r="G34" s="14" t="s">
        <v>40</v>
      </c>
      <c r="H34" s="13" t="s">
        <v>41</v>
      </c>
      <c r="I34" s="16"/>
      <c r="J34" s="16"/>
    </row>
    <row r="35" customFormat="false" ht="15" hidden="false" customHeight="false" outlineLevel="0" collapsed="false">
      <c r="A35" s="17"/>
      <c r="B35" s="18"/>
      <c r="C35" s="19"/>
      <c r="D35" s="19"/>
      <c r="E35" s="19" t="s">
        <v>42</v>
      </c>
      <c r="F35" s="19"/>
      <c r="G35" s="19"/>
      <c r="H35" s="20" t="n">
        <f aca="false">H179</f>
        <v>641545.348972099</v>
      </c>
    </row>
    <row r="36" customFormat="false" ht="15" hidden="false" customHeight="false" outlineLevel="0" collapsed="false">
      <c r="A36" s="21" t="s">
        <v>43</v>
      </c>
      <c r="B36" s="22" t="s">
        <v>44</v>
      </c>
      <c r="C36" s="22"/>
      <c r="D36" s="22"/>
      <c r="E36" s="22"/>
      <c r="F36" s="22"/>
      <c r="G36" s="23" t="n">
        <f aca="false">SUM(G37:G37)</f>
        <v>3509.1</v>
      </c>
      <c r="H36" s="23" t="n">
        <f aca="false">G36*(1+$H$33)</f>
        <v>4297.59477</v>
      </c>
    </row>
    <row r="37" customFormat="false" ht="15" hidden="false" customHeight="false" outlineLevel="0" collapsed="false">
      <c r="A37" s="24" t="s">
        <v>45</v>
      </c>
      <c r="B37" s="25" t="s">
        <v>46</v>
      </c>
      <c r="C37" s="26" t="s">
        <v>47</v>
      </c>
      <c r="D37" s="27" t="s">
        <v>37</v>
      </c>
      <c r="E37" s="27" t="n">
        <v>15</v>
      </c>
      <c r="F37" s="28" t="n">
        <v>233.94</v>
      </c>
      <c r="G37" s="29" t="n">
        <f aca="false">E37*F37</f>
        <v>3509.1</v>
      </c>
      <c r="H37" s="29" t="n">
        <f aca="false">G37*(1+$H$33)</f>
        <v>4297.59477</v>
      </c>
    </row>
    <row r="38" customFormat="false" ht="15" hidden="false" customHeight="false" outlineLevel="0" collapsed="false">
      <c r="A38" s="21" t="s">
        <v>48</v>
      </c>
      <c r="B38" s="22" t="s">
        <v>49</v>
      </c>
      <c r="C38" s="30"/>
      <c r="D38" s="30"/>
      <c r="E38" s="30"/>
      <c r="F38" s="31"/>
      <c r="G38" s="23" t="n">
        <f aca="false">SUM(G39,G56)</f>
        <v>172849.6942</v>
      </c>
      <c r="H38" s="23" t="n">
        <f aca="false">G38*(1+$H$33)</f>
        <v>211689.02048674</v>
      </c>
    </row>
    <row r="39" customFormat="false" ht="15" hidden="false" customHeight="false" outlineLevel="0" collapsed="false">
      <c r="A39" s="32" t="s">
        <v>50</v>
      </c>
      <c r="B39" s="33" t="s">
        <v>51</v>
      </c>
      <c r="C39" s="33"/>
      <c r="D39" s="33"/>
      <c r="E39" s="33"/>
      <c r="F39" s="34"/>
      <c r="G39" s="35" t="n">
        <f aca="false">SUM(G40:G55)</f>
        <v>82011.8605</v>
      </c>
      <c r="H39" s="35" t="n">
        <f aca="false">G39*(1+$H$33)</f>
        <v>100439.92555435</v>
      </c>
    </row>
    <row r="40" customFormat="false" ht="15" hidden="false" customHeight="false" outlineLevel="0" collapsed="false">
      <c r="A40" s="24" t="s">
        <v>52</v>
      </c>
      <c r="B40" s="25" t="s">
        <v>53</v>
      </c>
      <c r="C40" s="36" t="s">
        <v>54</v>
      </c>
      <c r="D40" s="27" t="s">
        <v>55</v>
      </c>
      <c r="E40" s="27" t="n">
        <v>252</v>
      </c>
      <c r="F40" s="37" t="n">
        <v>13.83</v>
      </c>
      <c r="G40" s="29" t="n">
        <f aca="false">E40*F40</f>
        <v>3485.16</v>
      </c>
      <c r="H40" s="29" t="n">
        <f aca="false">G40*(1+$H$33)</f>
        <v>4268.275452</v>
      </c>
    </row>
    <row r="41" customFormat="false" ht="45" hidden="false" customHeight="false" outlineLevel="0" collapsed="false">
      <c r="A41" s="24" t="s">
        <v>56</v>
      </c>
      <c r="B41" s="38" t="s">
        <v>57</v>
      </c>
      <c r="C41" s="36" t="s">
        <v>58</v>
      </c>
      <c r="D41" s="27" t="s">
        <v>55</v>
      </c>
      <c r="E41" s="27" t="n">
        <v>219</v>
      </c>
      <c r="F41" s="39" t="n">
        <v>3.69</v>
      </c>
      <c r="G41" s="29" t="n">
        <f aca="false">E41*F41</f>
        <v>808.11</v>
      </c>
      <c r="H41" s="29" t="n">
        <f aca="false">G41*(1+$H$33)</f>
        <v>989.692317</v>
      </c>
    </row>
    <row r="42" customFormat="false" ht="45" hidden="false" customHeight="false" outlineLevel="0" collapsed="false">
      <c r="A42" s="24" t="s">
        <v>59</v>
      </c>
      <c r="B42" s="38" t="s">
        <v>57</v>
      </c>
      <c r="C42" s="36" t="s">
        <v>60</v>
      </c>
      <c r="D42" s="27" t="s">
        <v>55</v>
      </c>
      <c r="E42" s="27" t="n">
        <v>540</v>
      </c>
      <c r="F42" s="39" t="n">
        <v>5.2</v>
      </c>
      <c r="G42" s="29" t="n">
        <f aca="false">E42*F42</f>
        <v>2808</v>
      </c>
      <c r="H42" s="29" t="n">
        <f aca="false">G42*(1+$H$33)</f>
        <v>3438.9576</v>
      </c>
    </row>
    <row r="43" customFormat="false" ht="30" hidden="false" customHeight="false" outlineLevel="0" collapsed="false">
      <c r="A43" s="24" t="s">
        <v>61</v>
      </c>
      <c r="B43" s="38" t="s">
        <v>62</v>
      </c>
      <c r="C43" s="36" t="s">
        <v>63</v>
      </c>
      <c r="D43" s="27" t="s">
        <v>64</v>
      </c>
      <c r="E43" s="27" t="n">
        <v>540</v>
      </c>
      <c r="F43" s="39" t="n">
        <v>52.17</v>
      </c>
      <c r="G43" s="29" t="n">
        <f aca="false">E43*F43</f>
        <v>28171.8</v>
      </c>
      <c r="H43" s="29" t="n">
        <f aca="false">G43*(1+$H$33)</f>
        <v>34502.00346</v>
      </c>
    </row>
    <row r="44" customFormat="false" ht="30" hidden="false" customHeight="false" outlineLevel="0" collapsed="false">
      <c r="A44" s="24" t="s">
        <v>65</v>
      </c>
      <c r="B44" s="25" t="s">
        <v>66</v>
      </c>
      <c r="C44" s="36" t="s">
        <v>67</v>
      </c>
      <c r="D44" s="27" t="s">
        <v>55</v>
      </c>
      <c r="E44" s="27" t="n">
        <v>252</v>
      </c>
      <c r="F44" s="37" t="n">
        <v>21.39</v>
      </c>
      <c r="G44" s="29" t="n">
        <f aca="false">F44*E44</f>
        <v>5390.28</v>
      </c>
      <c r="H44" s="29" t="n">
        <f aca="false">G44*(1+$H$33)</f>
        <v>6601.475916</v>
      </c>
    </row>
    <row r="45" customFormat="false" ht="15" hidden="false" customHeight="false" outlineLevel="0" collapsed="false">
      <c r="A45" s="24" t="s">
        <v>68</v>
      </c>
      <c r="B45" s="25" t="s">
        <v>69</v>
      </c>
      <c r="C45" s="36" t="s">
        <v>70</v>
      </c>
      <c r="D45" s="27" t="s">
        <v>55</v>
      </c>
      <c r="E45" s="27" t="n">
        <v>540</v>
      </c>
      <c r="F45" s="37" t="n">
        <v>11.14</v>
      </c>
      <c r="G45" s="29" t="n">
        <f aca="false">E45*F45</f>
        <v>6015.6</v>
      </c>
      <c r="H45" s="29" t="n">
        <f aca="false">G45*(1+$H$33)</f>
        <v>7367.30532</v>
      </c>
    </row>
    <row r="46" customFormat="false" ht="15" hidden="false" customHeight="false" outlineLevel="0" collapsed="false">
      <c r="A46" s="24" t="s">
        <v>71</v>
      </c>
      <c r="B46" s="25" t="s">
        <v>72</v>
      </c>
      <c r="C46" s="36" t="s">
        <v>73</v>
      </c>
      <c r="D46" s="27" t="s">
        <v>74</v>
      </c>
      <c r="E46" s="27" t="n">
        <v>13</v>
      </c>
      <c r="F46" s="40" t="n">
        <v>176.68</v>
      </c>
      <c r="G46" s="29" t="n">
        <f aca="false">E46*F46</f>
        <v>2296.84</v>
      </c>
      <c r="H46" s="29" t="n">
        <f aca="false">G46*(1+$H$33)</f>
        <v>2812.939948</v>
      </c>
    </row>
    <row r="47" customFormat="false" ht="45" hidden="false" customHeight="false" outlineLevel="0" collapsed="false">
      <c r="A47" s="24" t="s">
        <v>75</v>
      </c>
      <c r="B47" s="38" t="s">
        <v>57</v>
      </c>
      <c r="C47" s="36" t="s">
        <v>76</v>
      </c>
      <c r="D47" s="27" t="s">
        <v>74</v>
      </c>
      <c r="E47" s="27" t="n">
        <v>219</v>
      </c>
      <c r="F47" s="41" t="n">
        <v>11.21</v>
      </c>
      <c r="G47" s="29" t="n">
        <f aca="false">E47*F47</f>
        <v>2454.99</v>
      </c>
      <c r="H47" s="29" t="n">
        <f aca="false">G47*(1+$H$33)</f>
        <v>3006.626253</v>
      </c>
    </row>
    <row r="48" customFormat="false" ht="45" hidden="false" customHeight="false" outlineLevel="0" collapsed="false">
      <c r="A48" s="24" t="s">
        <v>77</v>
      </c>
      <c r="B48" s="42" t="n">
        <v>94994</v>
      </c>
      <c r="C48" s="43" t="s">
        <v>78</v>
      </c>
      <c r="D48" s="44" t="s">
        <v>55</v>
      </c>
      <c r="E48" s="27" t="n">
        <v>252</v>
      </c>
      <c r="F48" s="39" t="n">
        <v>64.44</v>
      </c>
      <c r="G48" s="29" t="n">
        <f aca="false">E48*F48</f>
        <v>16238.88</v>
      </c>
      <c r="H48" s="29" t="n">
        <f aca="false">G48*(1+$H$33)</f>
        <v>19887.756336</v>
      </c>
    </row>
    <row r="49" customFormat="false" ht="45" hidden="false" customHeight="false" outlineLevel="0" collapsed="false">
      <c r="A49" s="24" t="s">
        <v>79</v>
      </c>
      <c r="B49" s="45" t="n">
        <v>87620</v>
      </c>
      <c r="C49" s="43" t="s">
        <v>80</v>
      </c>
      <c r="D49" s="44" t="s">
        <v>55</v>
      </c>
      <c r="E49" s="27" t="n">
        <v>252</v>
      </c>
      <c r="F49" s="39" t="n">
        <v>22.34</v>
      </c>
      <c r="G49" s="29" t="n">
        <f aca="false">E49*F49</f>
        <v>5629.68</v>
      </c>
      <c r="H49" s="29" t="n">
        <f aca="false">G49*(1+$H$33)</f>
        <v>6894.669096</v>
      </c>
    </row>
    <row r="50" customFormat="false" ht="30" hidden="false" customHeight="false" outlineLevel="0" collapsed="false">
      <c r="A50" s="24" t="s">
        <v>81</v>
      </c>
      <c r="B50" s="45" t="n">
        <v>95241</v>
      </c>
      <c r="C50" s="46" t="s">
        <v>82</v>
      </c>
      <c r="D50" s="27" t="s">
        <v>83</v>
      </c>
      <c r="E50" s="27" t="n">
        <v>252</v>
      </c>
      <c r="F50" s="39" t="n">
        <v>18.21</v>
      </c>
      <c r="G50" s="29" t="n">
        <f aca="false">E50*F50</f>
        <v>4588.92</v>
      </c>
      <c r="H50" s="29" t="n">
        <f aca="false">G50*(1+$H$33)</f>
        <v>5620.050324</v>
      </c>
    </row>
    <row r="51" customFormat="false" ht="30" hidden="false" customHeight="false" outlineLevel="0" collapsed="false">
      <c r="A51" s="24" t="s">
        <v>84</v>
      </c>
      <c r="B51" s="25" t="s">
        <v>85</v>
      </c>
      <c r="C51" s="36" t="s">
        <v>86</v>
      </c>
      <c r="D51" s="27" t="s">
        <v>87</v>
      </c>
      <c r="E51" s="27" t="n">
        <v>219</v>
      </c>
      <c r="F51" s="37" t="n">
        <v>6.26</v>
      </c>
      <c r="G51" s="29" t="n">
        <f aca="false">E51*F51</f>
        <v>1370.94</v>
      </c>
      <c r="H51" s="29" t="n">
        <f aca="false">G51*(1+$H$33)</f>
        <v>1678.990218</v>
      </c>
    </row>
    <row r="52" customFormat="false" ht="15" hidden="false" customHeight="false" outlineLevel="0" collapsed="false">
      <c r="A52" s="24" t="s">
        <v>88</v>
      </c>
      <c r="B52" s="25" t="s">
        <v>89</v>
      </c>
      <c r="C52" s="36" t="s">
        <v>90</v>
      </c>
      <c r="D52" s="27" t="s">
        <v>87</v>
      </c>
      <c r="E52" s="27" t="n">
        <v>21.9</v>
      </c>
      <c r="F52" s="37" t="n">
        <v>65.02</v>
      </c>
      <c r="G52" s="29" t="n">
        <f aca="false">E52*F52</f>
        <v>1423.938</v>
      </c>
      <c r="H52" s="29" t="n">
        <f aca="false">G52*(1+$H$33)</f>
        <v>1743.8968686</v>
      </c>
    </row>
    <row r="53" customFormat="false" ht="30" hidden="false" customHeight="false" outlineLevel="0" collapsed="false">
      <c r="A53" s="24" t="s">
        <v>91</v>
      </c>
      <c r="B53" s="25" t="s">
        <v>92</v>
      </c>
      <c r="C53" s="36" t="s">
        <v>93</v>
      </c>
      <c r="D53" s="27" t="s">
        <v>87</v>
      </c>
      <c r="E53" s="27" t="n">
        <v>33</v>
      </c>
      <c r="F53" s="37" t="n">
        <v>19.59</v>
      </c>
      <c r="G53" s="29" t="n">
        <f aca="false">E53*F53</f>
        <v>646.47</v>
      </c>
      <c r="H53" s="29" t="n">
        <f aca="false">G53*(1+$H$33)</f>
        <v>791.731809</v>
      </c>
    </row>
    <row r="54" customFormat="false" ht="15" hidden="false" customHeight="false" outlineLevel="0" collapsed="false">
      <c r="A54" s="24" t="s">
        <v>94</v>
      </c>
      <c r="B54" s="25" t="s">
        <v>95</v>
      </c>
      <c r="C54" s="36" t="s">
        <v>96</v>
      </c>
      <c r="D54" s="27" t="s">
        <v>83</v>
      </c>
      <c r="E54" s="27" t="n">
        <v>53.51</v>
      </c>
      <c r="F54" s="37" t="n">
        <v>3.07</v>
      </c>
      <c r="G54" s="29" t="n">
        <f aca="false">E54*F54</f>
        <v>164.2757</v>
      </c>
      <c r="H54" s="29" t="n">
        <f aca="false">G54*(1+$H$33)</f>
        <v>201.18844979</v>
      </c>
    </row>
    <row r="55" customFormat="false" ht="15" hidden="false" customHeight="false" outlineLevel="0" collapsed="false">
      <c r="A55" s="24" t="s">
        <v>97</v>
      </c>
      <c r="B55" s="25" t="s">
        <v>98</v>
      </c>
      <c r="C55" s="36" t="s">
        <v>99</v>
      </c>
      <c r="D55" s="27" t="s">
        <v>64</v>
      </c>
      <c r="E55" s="27" t="n">
        <v>53.51</v>
      </c>
      <c r="F55" s="37" t="n">
        <v>9.68</v>
      </c>
      <c r="G55" s="29" t="n">
        <f aca="false">E55*F55</f>
        <v>517.9768</v>
      </c>
      <c r="H55" s="29" t="n">
        <f aca="false">G55*(1+$H$33)</f>
        <v>634.36618696</v>
      </c>
    </row>
    <row r="56" customFormat="false" ht="15" hidden="false" customHeight="false" outlineLevel="0" collapsed="false">
      <c r="A56" s="32" t="s">
        <v>100</v>
      </c>
      <c r="B56" s="33" t="s">
        <v>101</v>
      </c>
      <c r="C56" s="47"/>
      <c r="D56" s="47"/>
      <c r="E56" s="47"/>
      <c r="F56" s="48"/>
      <c r="G56" s="35" t="n">
        <f aca="false">SUM(G57:G67)</f>
        <v>90837.8337</v>
      </c>
      <c r="H56" s="35" t="n">
        <f aca="false">G56*(1+$H$33)</f>
        <v>111249.09493239</v>
      </c>
    </row>
    <row r="57" customFormat="false" ht="30" hidden="false" customHeight="false" outlineLevel="0" collapsed="false">
      <c r="A57" s="49" t="s">
        <v>102</v>
      </c>
      <c r="B57" s="50" t="s">
        <v>103</v>
      </c>
      <c r="C57" s="50" t="s">
        <v>104</v>
      </c>
      <c r="D57" s="49" t="s">
        <v>83</v>
      </c>
      <c r="E57" s="51" t="n">
        <v>322.22</v>
      </c>
      <c r="F57" s="28" t="n">
        <v>76.4</v>
      </c>
      <c r="G57" s="52" t="n">
        <f aca="false">E57*F57</f>
        <v>24617.608</v>
      </c>
      <c r="H57" s="52" t="n">
        <f aca="false">G57*(1+$H$33)</f>
        <v>30149.1845176</v>
      </c>
    </row>
    <row r="58" customFormat="false" ht="15" hidden="false" customHeight="false" outlineLevel="0" collapsed="false">
      <c r="A58" s="49" t="s">
        <v>105</v>
      </c>
      <c r="B58" s="50" t="s">
        <v>103</v>
      </c>
      <c r="C58" s="50" t="s">
        <v>106</v>
      </c>
      <c r="D58" s="49" t="s">
        <v>83</v>
      </c>
      <c r="E58" s="51" t="n">
        <v>458.7</v>
      </c>
      <c r="F58" s="28" t="n">
        <v>30.72</v>
      </c>
      <c r="G58" s="52" t="n">
        <f aca="false">E58*F58</f>
        <v>14091.264</v>
      </c>
      <c r="H58" s="52" t="n">
        <f aca="false">G58*(1+$H$33)</f>
        <v>17257.5710208</v>
      </c>
    </row>
    <row r="59" customFormat="false" ht="15" hidden="false" customHeight="false" outlineLevel="0" collapsed="false">
      <c r="A59" s="49" t="s">
        <v>107</v>
      </c>
      <c r="B59" s="50" t="s">
        <v>103</v>
      </c>
      <c r="C59" s="50" t="s">
        <v>108</v>
      </c>
      <c r="D59" s="49" t="s">
        <v>83</v>
      </c>
      <c r="E59" s="51" t="n">
        <v>458.7</v>
      </c>
      <c r="F59" s="28" t="n">
        <v>2.31</v>
      </c>
      <c r="G59" s="52" t="n">
        <f aca="false">E59*F59</f>
        <v>1059.597</v>
      </c>
      <c r="H59" s="52" t="n">
        <f aca="false">G59*(1+$H$33)</f>
        <v>1297.6884459</v>
      </c>
    </row>
    <row r="60" customFormat="false" ht="15" hidden="false" customHeight="false" outlineLevel="0" collapsed="false">
      <c r="A60" s="49" t="s">
        <v>109</v>
      </c>
      <c r="B60" s="50" t="s">
        <v>103</v>
      </c>
      <c r="C60" s="50" t="s">
        <v>110</v>
      </c>
      <c r="D60" s="49" t="s">
        <v>83</v>
      </c>
      <c r="E60" s="51" t="n">
        <v>458.7</v>
      </c>
      <c r="F60" s="28" t="n">
        <v>12.32</v>
      </c>
      <c r="G60" s="52" t="n">
        <f aca="false">E60*F60</f>
        <v>5651.184</v>
      </c>
      <c r="H60" s="52" t="n">
        <f aca="false">G60*(1+$H$33)</f>
        <v>6921.0050448</v>
      </c>
    </row>
    <row r="61" customFormat="false" ht="30" hidden="false" customHeight="false" outlineLevel="0" collapsed="false">
      <c r="A61" s="49" t="s">
        <v>111</v>
      </c>
      <c r="B61" s="50" t="s">
        <v>103</v>
      </c>
      <c r="C61" s="50" t="s">
        <v>112</v>
      </c>
      <c r="D61" s="49" t="s">
        <v>83</v>
      </c>
      <c r="E61" s="51" t="n">
        <v>458.7</v>
      </c>
      <c r="F61" s="28" t="n">
        <v>12.72</v>
      </c>
      <c r="G61" s="52" t="n">
        <f aca="false">E61*F61</f>
        <v>5834.664</v>
      </c>
      <c r="H61" s="52" t="n">
        <f aca="false">G61*(1+$H$33)</f>
        <v>7145.7130008</v>
      </c>
    </row>
    <row r="62" customFormat="false" ht="15" hidden="false" customHeight="false" outlineLevel="0" collapsed="false">
      <c r="A62" s="49" t="s">
        <v>113</v>
      </c>
      <c r="B62" s="50" t="s">
        <v>103</v>
      </c>
      <c r="C62" s="50" t="s">
        <v>114</v>
      </c>
      <c r="D62" s="49" t="s">
        <v>87</v>
      </c>
      <c r="E62" s="51" t="n">
        <v>30</v>
      </c>
      <c r="F62" s="28" t="n">
        <v>33.98</v>
      </c>
      <c r="G62" s="52" t="n">
        <f aca="false">E62*F62</f>
        <v>1019.4</v>
      </c>
      <c r="H62" s="52" t="n">
        <f aca="false">G62*(1+$H$33)</f>
        <v>1248.45918</v>
      </c>
    </row>
    <row r="63" customFormat="false" ht="30" hidden="false" customHeight="false" outlineLevel="0" collapsed="false">
      <c r="A63" s="49" t="s">
        <v>115</v>
      </c>
      <c r="B63" s="53" t="s">
        <v>116</v>
      </c>
      <c r="C63" s="50" t="s">
        <v>117</v>
      </c>
      <c r="D63" s="49" t="s">
        <v>118</v>
      </c>
      <c r="E63" s="54" t="n">
        <v>927.04</v>
      </c>
      <c r="F63" s="28" t="n">
        <v>18.52</v>
      </c>
      <c r="G63" s="52" t="n">
        <f aca="false">E63*F63</f>
        <v>17168.7808</v>
      </c>
      <c r="H63" s="52" t="n">
        <f aca="false">G63*(1+$H$33)</f>
        <v>21026.60584576</v>
      </c>
    </row>
    <row r="64" customFormat="false" ht="30" hidden="false" customHeight="false" outlineLevel="0" collapsed="false">
      <c r="A64" s="49" t="s">
        <v>119</v>
      </c>
      <c r="B64" s="38" t="s">
        <v>120</v>
      </c>
      <c r="C64" s="55" t="s">
        <v>121</v>
      </c>
      <c r="D64" s="56" t="s">
        <v>55</v>
      </c>
      <c r="E64" s="57" t="n">
        <v>107</v>
      </c>
      <c r="F64" s="58" t="n">
        <v>15.98</v>
      </c>
      <c r="G64" s="52" t="n">
        <f aca="false">E64*F64</f>
        <v>1709.86</v>
      </c>
      <c r="H64" s="52" t="n">
        <f aca="false">G64*(1+$H$33)</f>
        <v>2094.065542</v>
      </c>
    </row>
    <row r="65" customFormat="false" ht="15" hidden="false" customHeight="false" outlineLevel="0" collapsed="false">
      <c r="A65" s="49" t="s">
        <v>122</v>
      </c>
      <c r="B65" s="38" t="s">
        <v>123</v>
      </c>
      <c r="C65" s="36" t="s">
        <v>124</v>
      </c>
      <c r="D65" s="27" t="s">
        <v>55</v>
      </c>
      <c r="E65" s="59" t="n">
        <v>1742.61</v>
      </c>
      <c r="F65" s="37" t="n">
        <v>6.99</v>
      </c>
      <c r="G65" s="29" t="n">
        <f aca="false">E65*F65</f>
        <v>12180.8439</v>
      </c>
      <c r="H65" s="29" t="n">
        <f aca="false">G65*(1+$H$33)</f>
        <v>14917.87952433</v>
      </c>
    </row>
    <row r="66" customFormat="false" ht="30" hidden="false" customHeight="false" outlineLevel="0" collapsed="false">
      <c r="A66" s="49" t="s">
        <v>125</v>
      </c>
      <c r="B66" s="38" t="s">
        <v>126</v>
      </c>
      <c r="C66" s="36" t="s">
        <v>127</v>
      </c>
      <c r="D66" s="27" t="s">
        <v>55</v>
      </c>
      <c r="E66" s="59" t="n">
        <v>219</v>
      </c>
      <c r="F66" s="39" t="n">
        <v>12</v>
      </c>
      <c r="G66" s="29" t="n">
        <f aca="false">E66*F66</f>
        <v>2628</v>
      </c>
      <c r="H66" s="29" t="n">
        <f aca="false">G66*(1+$H$33)</f>
        <v>3218.5116</v>
      </c>
    </row>
    <row r="67" customFormat="false" ht="45" hidden="false" customHeight="false" outlineLevel="0" collapsed="false">
      <c r="A67" s="49" t="s">
        <v>128</v>
      </c>
      <c r="B67" s="38" t="s">
        <v>129</v>
      </c>
      <c r="C67" s="36" t="s">
        <v>130</v>
      </c>
      <c r="D67" s="27" t="s">
        <v>83</v>
      </c>
      <c r="E67" s="59" t="n">
        <v>84.4</v>
      </c>
      <c r="F67" s="39" t="n">
        <v>57.78</v>
      </c>
      <c r="G67" s="29" t="n">
        <f aca="false">E67*F67</f>
        <v>4876.632</v>
      </c>
      <c r="H67" s="29" t="n">
        <f aca="false">G67*(1+$H$33)</f>
        <v>5972.4112104</v>
      </c>
    </row>
    <row r="68" customFormat="false" ht="15" hidden="false" customHeight="false" outlineLevel="0" collapsed="false">
      <c r="A68" s="21" t="s">
        <v>131</v>
      </c>
      <c r="B68" s="22" t="s">
        <v>132</v>
      </c>
      <c r="C68" s="30"/>
      <c r="D68" s="30"/>
      <c r="E68" s="30"/>
      <c r="F68" s="31"/>
      <c r="G68" s="23" t="n">
        <f aca="false">SUM(G69)</f>
        <v>28103.368</v>
      </c>
      <c r="H68" s="23" t="n">
        <f aca="false">G68*(1+$H$33)</f>
        <v>34418.1947896</v>
      </c>
    </row>
    <row r="69" customFormat="false" ht="15" hidden="false" customHeight="false" outlineLevel="0" collapsed="false">
      <c r="A69" s="32" t="s">
        <v>133</v>
      </c>
      <c r="B69" s="33" t="s">
        <v>132</v>
      </c>
      <c r="C69" s="47"/>
      <c r="D69" s="47"/>
      <c r="E69" s="47"/>
      <c r="F69" s="48"/>
      <c r="G69" s="35" t="n">
        <f aca="false">SUM(G70:G74)</f>
        <v>28103.368</v>
      </c>
      <c r="H69" s="35" t="n">
        <f aca="false">G69*(1+$H$33)</f>
        <v>34418.1947896</v>
      </c>
    </row>
    <row r="70" s="60" customFormat="true" ht="30" hidden="false" customHeight="false" outlineLevel="0" collapsed="false">
      <c r="A70" s="49" t="s">
        <v>134</v>
      </c>
      <c r="B70" s="50" t="s">
        <v>103</v>
      </c>
      <c r="C70" s="50" t="s">
        <v>135</v>
      </c>
      <c r="D70" s="49" t="s">
        <v>83</v>
      </c>
      <c r="E70" s="51" t="n">
        <v>192.7</v>
      </c>
      <c r="F70" s="28" t="n">
        <v>76.57</v>
      </c>
      <c r="G70" s="52" t="n">
        <f aca="false">F70*E70</f>
        <v>14755.039</v>
      </c>
      <c r="H70" s="52" t="n">
        <f aca="false">G70*(1+$H$33)</f>
        <v>18070.4962633</v>
      </c>
    </row>
    <row r="71" customFormat="false" ht="15" hidden="false" customHeight="false" outlineLevel="0" collapsed="false">
      <c r="A71" s="49" t="s">
        <v>136</v>
      </c>
      <c r="B71" s="50" t="s">
        <v>103</v>
      </c>
      <c r="C71" s="50" t="s">
        <v>106</v>
      </c>
      <c r="D71" s="49" t="s">
        <v>83</v>
      </c>
      <c r="E71" s="51" t="n">
        <v>192.7</v>
      </c>
      <c r="F71" s="28" t="n">
        <v>30.72</v>
      </c>
      <c r="G71" s="52" t="n">
        <f aca="false">E71*F71</f>
        <v>5919.744</v>
      </c>
      <c r="H71" s="52" t="n">
        <f aca="false">G71*(1+$H$33)</f>
        <v>7249.9104768</v>
      </c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  <c r="CU71" s="60"/>
      <c r="CV71" s="60"/>
      <c r="CW71" s="60"/>
      <c r="CX71" s="60"/>
      <c r="CY71" s="60"/>
      <c r="CZ71" s="60"/>
      <c r="DA71" s="60"/>
      <c r="DB71" s="60"/>
      <c r="DC71" s="60"/>
      <c r="DD71" s="60"/>
      <c r="DE71" s="60"/>
      <c r="DF71" s="60"/>
      <c r="DG71" s="60"/>
      <c r="DH71" s="60"/>
      <c r="DI71" s="60"/>
      <c r="DJ71" s="60"/>
      <c r="DK71" s="60"/>
      <c r="DL71" s="60"/>
      <c r="DM71" s="60"/>
      <c r="DN71" s="60"/>
      <c r="DO71" s="60"/>
      <c r="DP71" s="60"/>
      <c r="DQ71" s="60"/>
      <c r="DR71" s="60"/>
      <c r="DS71" s="60"/>
      <c r="DT71" s="60"/>
      <c r="DU71" s="60"/>
      <c r="DV71" s="60"/>
      <c r="DW71" s="60"/>
      <c r="DX71" s="60"/>
      <c r="DY71" s="60"/>
      <c r="DZ71" s="60"/>
      <c r="EA71" s="60"/>
      <c r="EB71" s="60"/>
      <c r="EC71" s="60"/>
      <c r="ED71" s="60"/>
      <c r="EE71" s="60"/>
      <c r="EF71" s="60"/>
      <c r="EG71" s="60"/>
      <c r="EH71" s="60"/>
      <c r="EI71" s="60"/>
      <c r="EJ71" s="60"/>
      <c r="EK71" s="60"/>
      <c r="EL71" s="60"/>
      <c r="EM71" s="60"/>
      <c r="EN71" s="60"/>
      <c r="EO71" s="60"/>
      <c r="EP71" s="60"/>
      <c r="EQ71" s="60"/>
      <c r="ER71" s="60"/>
      <c r="ES71" s="60"/>
      <c r="ET71" s="60"/>
      <c r="EU71" s="60"/>
      <c r="EV71" s="60"/>
      <c r="EW71" s="60"/>
      <c r="EX71" s="60"/>
      <c r="EY71" s="60"/>
      <c r="EZ71" s="60"/>
      <c r="FA71" s="60"/>
      <c r="FB71" s="60"/>
      <c r="FC71" s="60"/>
      <c r="FD71" s="60"/>
      <c r="FE71" s="60"/>
      <c r="FF71" s="60"/>
      <c r="FG71" s="60"/>
      <c r="FH71" s="60"/>
      <c r="FI71" s="60"/>
      <c r="FJ71" s="60"/>
      <c r="FK71" s="60"/>
      <c r="FL71" s="60"/>
      <c r="FM71" s="60"/>
      <c r="FN71" s="60"/>
      <c r="FO71" s="60"/>
      <c r="FP71" s="60"/>
      <c r="FQ71" s="60"/>
      <c r="FR71" s="60"/>
      <c r="FS71" s="60"/>
      <c r="FT71" s="60"/>
      <c r="FU71" s="60"/>
      <c r="FV71" s="60"/>
      <c r="FW71" s="60"/>
      <c r="FX71" s="60"/>
      <c r="FY71" s="60"/>
      <c r="FZ71" s="60"/>
      <c r="GA71" s="60"/>
      <c r="GB71" s="60"/>
      <c r="GC71" s="60"/>
      <c r="GD71" s="60"/>
      <c r="GE71" s="60"/>
      <c r="GF71" s="60"/>
      <c r="GG71" s="60"/>
      <c r="GH71" s="60"/>
      <c r="GI71" s="60"/>
      <c r="GJ71" s="60"/>
      <c r="GK71" s="60"/>
      <c r="GL71" s="60"/>
      <c r="GM71" s="60"/>
      <c r="GN71" s="60"/>
      <c r="GO71" s="60"/>
      <c r="GP71" s="60"/>
      <c r="GQ71" s="60"/>
      <c r="GR71" s="60"/>
      <c r="GS71" s="60"/>
      <c r="GT71" s="60"/>
      <c r="GU71" s="60"/>
      <c r="GV71" s="60"/>
      <c r="GW71" s="60"/>
      <c r="GX71" s="60"/>
      <c r="GY71" s="60"/>
      <c r="GZ71" s="60"/>
      <c r="HA71" s="60"/>
      <c r="HB71" s="60"/>
      <c r="HC71" s="60"/>
      <c r="HD71" s="60"/>
      <c r="HE71" s="60"/>
      <c r="HF71" s="60"/>
      <c r="HG71" s="60"/>
      <c r="HH71" s="60"/>
      <c r="HI71" s="60"/>
      <c r="HJ71" s="60"/>
      <c r="HK71" s="60"/>
      <c r="HL71" s="60"/>
      <c r="HM71" s="60"/>
      <c r="HN71" s="60"/>
      <c r="HO71" s="60"/>
      <c r="HP71" s="60"/>
      <c r="HQ71" s="60"/>
      <c r="HR71" s="60"/>
      <c r="HS71" s="60"/>
      <c r="HT71" s="60"/>
      <c r="HU71" s="60"/>
      <c r="HV71" s="60"/>
      <c r="HW71" s="60"/>
      <c r="HX71" s="60"/>
      <c r="HY71" s="60"/>
      <c r="HZ71" s="60"/>
      <c r="IA71" s="60"/>
      <c r="IB71" s="60"/>
      <c r="IC71" s="60"/>
      <c r="ID71" s="60"/>
      <c r="IE71" s="60"/>
      <c r="IF71" s="60"/>
      <c r="IG71" s="60"/>
      <c r="IH71" s="60"/>
      <c r="II71" s="60"/>
      <c r="IJ71" s="60"/>
      <c r="IK71" s="60"/>
      <c r="IL71" s="60"/>
      <c r="IM71" s="60"/>
      <c r="IN71" s="60"/>
      <c r="IO71" s="60"/>
      <c r="IP71" s="60"/>
      <c r="IQ71" s="60"/>
      <c r="IR71" s="60"/>
      <c r="IS71" s="60"/>
      <c r="IT71" s="60"/>
      <c r="IU71" s="60"/>
      <c r="IV71" s="60"/>
    </row>
    <row r="72" customFormat="false" ht="15" hidden="false" customHeight="false" outlineLevel="0" collapsed="false">
      <c r="A72" s="49" t="s">
        <v>137</v>
      </c>
      <c r="B72" s="50" t="s">
        <v>103</v>
      </c>
      <c r="C72" s="50" t="s">
        <v>138</v>
      </c>
      <c r="D72" s="49" t="s">
        <v>83</v>
      </c>
      <c r="E72" s="51" t="n">
        <v>192.7</v>
      </c>
      <c r="F72" s="28" t="n">
        <v>2.53</v>
      </c>
      <c r="G72" s="52" t="n">
        <f aca="false">E72*F72</f>
        <v>487.531</v>
      </c>
      <c r="H72" s="52" t="n">
        <f aca="false">G72*(1+$H$33)</f>
        <v>597.0792157</v>
      </c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0"/>
      <c r="DI72" s="60"/>
      <c r="DJ72" s="60"/>
      <c r="DK72" s="60"/>
      <c r="DL72" s="60"/>
      <c r="DM72" s="60"/>
      <c r="DN72" s="60"/>
      <c r="DO72" s="60"/>
      <c r="DP72" s="60"/>
      <c r="DQ72" s="60"/>
      <c r="DR72" s="60"/>
      <c r="DS72" s="60"/>
      <c r="DT72" s="60"/>
      <c r="DU72" s="60"/>
      <c r="DV72" s="60"/>
      <c r="DW72" s="60"/>
      <c r="DX72" s="60"/>
      <c r="DY72" s="60"/>
      <c r="DZ72" s="60"/>
      <c r="EA72" s="60"/>
      <c r="EB72" s="60"/>
      <c r="EC72" s="60"/>
      <c r="ED72" s="60"/>
      <c r="EE72" s="60"/>
      <c r="EF72" s="60"/>
      <c r="EG72" s="60"/>
      <c r="EH72" s="60"/>
      <c r="EI72" s="60"/>
      <c r="EJ72" s="60"/>
      <c r="EK72" s="60"/>
      <c r="EL72" s="60"/>
      <c r="EM72" s="60"/>
      <c r="EN72" s="60"/>
      <c r="EO72" s="60"/>
      <c r="EP72" s="60"/>
      <c r="EQ72" s="60"/>
      <c r="ER72" s="60"/>
      <c r="ES72" s="60"/>
      <c r="ET72" s="60"/>
      <c r="EU72" s="60"/>
      <c r="EV72" s="60"/>
      <c r="EW72" s="60"/>
      <c r="EX72" s="60"/>
      <c r="EY72" s="60"/>
      <c r="EZ72" s="60"/>
      <c r="FA72" s="60"/>
      <c r="FB72" s="60"/>
      <c r="FC72" s="60"/>
      <c r="FD72" s="60"/>
      <c r="FE72" s="60"/>
      <c r="FF72" s="60"/>
      <c r="FG72" s="60"/>
      <c r="FH72" s="60"/>
      <c r="FI72" s="60"/>
      <c r="FJ72" s="60"/>
      <c r="FK72" s="60"/>
      <c r="FL72" s="60"/>
      <c r="FM72" s="60"/>
      <c r="FN72" s="60"/>
      <c r="FO72" s="60"/>
      <c r="FP72" s="60"/>
      <c r="FQ72" s="60"/>
      <c r="FR72" s="60"/>
      <c r="FS72" s="60"/>
      <c r="FT72" s="60"/>
      <c r="FU72" s="60"/>
      <c r="FV72" s="60"/>
      <c r="FW72" s="60"/>
      <c r="FX72" s="60"/>
      <c r="FY72" s="60"/>
      <c r="FZ72" s="60"/>
      <c r="GA72" s="60"/>
      <c r="GB72" s="60"/>
      <c r="GC72" s="60"/>
      <c r="GD72" s="60"/>
      <c r="GE72" s="60"/>
      <c r="GF72" s="60"/>
      <c r="GG72" s="60"/>
      <c r="GH72" s="60"/>
      <c r="GI72" s="60"/>
      <c r="GJ72" s="60"/>
      <c r="GK72" s="60"/>
      <c r="GL72" s="60"/>
      <c r="GM72" s="60"/>
      <c r="GN72" s="60"/>
      <c r="GO72" s="60"/>
      <c r="GP72" s="60"/>
      <c r="GQ72" s="60"/>
      <c r="GR72" s="60"/>
      <c r="GS72" s="60"/>
      <c r="GT72" s="60"/>
      <c r="GU72" s="60"/>
      <c r="GV72" s="60"/>
      <c r="GW72" s="60"/>
      <c r="GX72" s="60"/>
      <c r="GY72" s="60"/>
      <c r="GZ72" s="60"/>
      <c r="HA72" s="60"/>
      <c r="HB72" s="60"/>
      <c r="HC72" s="60"/>
      <c r="HD72" s="60"/>
      <c r="HE72" s="60"/>
      <c r="HF72" s="60"/>
      <c r="HG72" s="60"/>
      <c r="HH72" s="60"/>
      <c r="HI72" s="60"/>
      <c r="HJ72" s="60"/>
      <c r="HK72" s="60"/>
      <c r="HL72" s="60"/>
      <c r="HM72" s="60"/>
      <c r="HN72" s="60"/>
      <c r="HO72" s="60"/>
      <c r="HP72" s="60"/>
      <c r="HQ72" s="60"/>
      <c r="HR72" s="60"/>
      <c r="HS72" s="60"/>
      <c r="HT72" s="60"/>
      <c r="HU72" s="60"/>
      <c r="HV72" s="60"/>
      <c r="HW72" s="60"/>
      <c r="HX72" s="60"/>
      <c r="HY72" s="60"/>
      <c r="HZ72" s="60"/>
      <c r="IA72" s="60"/>
      <c r="IB72" s="60"/>
      <c r="IC72" s="60"/>
      <c r="ID72" s="60"/>
      <c r="IE72" s="60"/>
      <c r="IF72" s="60"/>
      <c r="IG72" s="60"/>
      <c r="IH72" s="60"/>
      <c r="II72" s="60"/>
      <c r="IJ72" s="60"/>
      <c r="IK72" s="60"/>
      <c r="IL72" s="60"/>
      <c r="IM72" s="60"/>
      <c r="IN72" s="60"/>
      <c r="IO72" s="60"/>
      <c r="IP72" s="60"/>
      <c r="IQ72" s="60"/>
      <c r="IR72" s="60"/>
      <c r="IS72" s="60"/>
      <c r="IT72" s="60"/>
      <c r="IU72" s="60"/>
      <c r="IV72" s="60"/>
    </row>
    <row r="73" customFormat="false" ht="15" hidden="false" customHeight="false" outlineLevel="0" collapsed="false">
      <c r="A73" s="49" t="s">
        <v>139</v>
      </c>
      <c r="B73" s="50" t="s">
        <v>103</v>
      </c>
      <c r="C73" s="50" t="s">
        <v>140</v>
      </c>
      <c r="D73" s="49" t="s">
        <v>83</v>
      </c>
      <c r="E73" s="51" t="n">
        <v>192.7</v>
      </c>
      <c r="F73" s="28" t="n">
        <v>21.81</v>
      </c>
      <c r="G73" s="52" t="n">
        <f aca="false">E73*F73</f>
        <v>4202.787</v>
      </c>
      <c r="H73" s="52" t="n">
        <f aca="false">G73*(1+$H$33)</f>
        <v>5147.1532389</v>
      </c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0"/>
      <c r="DI73" s="60"/>
      <c r="DJ73" s="60"/>
      <c r="DK73" s="60"/>
      <c r="DL73" s="60"/>
      <c r="DM73" s="60"/>
      <c r="DN73" s="60"/>
      <c r="DO73" s="60"/>
      <c r="DP73" s="60"/>
      <c r="DQ73" s="60"/>
      <c r="DR73" s="60"/>
      <c r="DS73" s="60"/>
      <c r="DT73" s="60"/>
      <c r="DU73" s="60"/>
      <c r="DV73" s="60"/>
      <c r="DW73" s="60"/>
      <c r="DX73" s="60"/>
      <c r="DY73" s="60"/>
      <c r="DZ73" s="60"/>
      <c r="EA73" s="60"/>
      <c r="EB73" s="60"/>
      <c r="EC73" s="60"/>
      <c r="ED73" s="60"/>
      <c r="EE73" s="60"/>
      <c r="EF73" s="60"/>
      <c r="EG73" s="60"/>
      <c r="EH73" s="60"/>
      <c r="EI73" s="60"/>
      <c r="EJ73" s="60"/>
      <c r="EK73" s="60"/>
      <c r="EL73" s="60"/>
      <c r="EM73" s="60"/>
      <c r="EN73" s="60"/>
      <c r="EO73" s="60"/>
      <c r="EP73" s="60"/>
      <c r="EQ73" s="60"/>
      <c r="ER73" s="60"/>
      <c r="ES73" s="60"/>
      <c r="ET73" s="60"/>
      <c r="EU73" s="60"/>
      <c r="EV73" s="60"/>
      <c r="EW73" s="60"/>
      <c r="EX73" s="60"/>
      <c r="EY73" s="60"/>
      <c r="EZ73" s="60"/>
      <c r="FA73" s="60"/>
      <c r="FB73" s="60"/>
      <c r="FC73" s="60"/>
      <c r="FD73" s="60"/>
      <c r="FE73" s="60"/>
      <c r="FF73" s="60"/>
      <c r="FG73" s="60"/>
      <c r="FH73" s="60"/>
      <c r="FI73" s="60"/>
      <c r="FJ73" s="60"/>
      <c r="FK73" s="60"/>
      <c r="FL73" s="60"/>
      <c r="FM73" s="60"/>
      <c r="FN73" s="60"/>
      <c r="FO73" s="60"/>
      <c r="FP73" s="60"/>
      <c r="FQ73" s="60"/>
      <c r="FR73" s="60"/>
      <c r="FS73" s="60"/>
      <c r="FT73" s="60"/>
      <c r="FU73" s="60"/>
      <c r="FV73" s="60"/>
      <c r="FW73" s="60"/>
      <c r="FX73" s="60"/>
      <c r="FY73" s="60"/>
      <c r="FZ73" s="60"/>
      <c r="GA73" s="60"/>
      <c r="GB73" s="60"/>
      <c r="GC73" s="60"/>
      <c r="GD73" s="60"/>
      <c r="GE73" s="60"/>
      <c r="GF73" s="60"/>
      <c r="GG73" s="60"/>
      <c r="GH73" s="60"/>
      <c r="GI73" s="60"/>
      <c r="GJ73" s="60"/>
      <c r="GK73" s="60"/>
      <c r="GL73" s="60"/>
      <c r="GM73" s="60"/>
      <c r="GN73" s="60"/>
      <c r="GO73" s="60"/>
      <c r="GP73" s="60"/>
      <c r="GQ73" s="60"/>
      <c r="GR73" s="60"/>
      <c r="GS73" s="60"/>
      <c r="GT73" s="60"/>
      <c r="GU73" s="60"/>
      <c r="GV73" s="60"/>
      <c r="GW73" s="60"/>
      <c r="GX73" s="60"/>
      <c r="GY73" s="60"/>
      <c r="GZ73" s="60"/>
      <c r="HA73" s="60"/>
      <c r="HB73" s="60"/>
      <c r="HC73" s="60"/>
      <c r="HD73" s="60"/>
      <c r="HE73" s="60"/>
      <c r="HF73" s="60"/>
      <c r="HG73" s="60"/>
      <c r="HH73" s="60"/>
      <c r="HI73" s="60"/>
      <c r="HJ73" s="60"/>
      <c r="HK73" s="60"/>
      <c r="HL73" s="60"/>
      <c r="HM73" s="60"/>
      <c r="HN73" s="60"/>
      <c r="HO73" s="60"/>
      <c r="HP73" s="60"/>
      <c r="HQ73" s="60"/>
      <c r="HR73" s="60"/>
      <c r="HS73" s="60"/>
      <c r="HT73" s="60"/>
      <c r="HU73" s="60"/>
      <c r="HV73" s="60"/>
      <c r="HW73" s="60"/>
      <c r="HX73" s="60"/>
      <c r="HY73" s="60"/>
      <c r="HZ73" s="60"/>
      <c r="IA73" s="60"/>
      <c r="IB73" s="60"/>
      <c r="IC73" s="60"/>
      <c r="ID73" s="60"/>
      <c r="IE73" s="60"/>
      <c r="IF73" s="60"/>
      <c r="IG73" s="60"/>
      <c r="IH73" s="60"/>
      <c r="II73" s="60"/>
      <c r="IJ73" s="60"/>
      <c r="IK73" s="60"/>
      <c r="IL73" s="60"/>
      <c r="IM73" s="60"/>
      <c r="IN73" s="60"/>
      <c r="IO73" s="60"/>
      <c r="IP73" s="60"/>
      <c r="IQ73" s="60"/>
      <c r="IR73" s="60"/>
      <c r="IS73" s="60"/>
      <c r="IT73" s="60"/>
      <c r="IU73" s="60"/>
      <c r="IV73" s="60"/>
    </row>
    <row r="74" customFormat="false" ht="30" hidden="false" customHeight="false" outlineLevel="0" collapsed="false">
      <c r="A74" s="49" t="s">
        <v>141</v>
      </c>
      <c r="B74" s="50" t="s">
        <v>103</v>
      </c>
      <c r="C74" s="50" t="s">
        <v>142</v>
      </c>
      <c r="D74" s="49" t="s">
        <v>83</v>
      </c>
      <c r="E74" s="51" t="n">
        <v>192.7</v>
      </c>
      <c r="F74" s="28" t="n">
        <v>14.21</v>
      </c>
      <c r="G74" s="52" t="n">
        <f aca="false">E74*F74</f>
        <v>2738.267</v>
      </c>
      <c r="H74" s="52" t="n">
        <f aca="false">G74*(1+$H$33)</f>
        <v>3353.5555949</v>
      </c>
    </row>
    <row r="75" customFormat="false" ht="15" hidden="false" customHeight="false" outlineLevel="0" collapsed="false">
      <c r="A75" s="21" t="s">
        <v>143</v>
      </c>
      <c r="B75" s="22" t="s">
        <v>144</v>
      </c>
      <c r="C75" s="30"/>
      <c r="D75" s="30"/>
      <c r="E75" s="30"/>
      <c r="F75" s="61"/>
      <c r="G75" s="23" t="n">
        <f aca="false">SUM(G76,G84)</f>
        <v>106966.689004</v>
      </c>
      <c r="H75" s="23" t="n">
        <f aca="false">G75*(1+$H$33)</f>
        <v>131002.104023199</v>
      </c>
    </row>
    <row r="76" customFormat="false" ht="15" hidden="false" customHeight="false" outlineLevel="0" collapsed="false">
      <c r="A76" s="32" t="s">
        <v>145</v>
      </c>
      <c r="B76" s="33" t="s">
        <v>146</v>
      </c>
      <c r="C76" s="47"/>
      <c r="D76" s="47"/>
      <c r="E76" s="47"/>
      <c r="F76" s="62"/>
      <c r="G76" s="35" t="n">
        <f aca="false">SUM(G77:G83)</f>
        <v>64891.899004</v>
      </c>
      <c r="H76" s="35" t="n">
        <f aca="false">G76*(1+$H$33)</f>
        <v>79473.1087101988</v>
      </c>
    </row>
    <row r="77" customFormat="false" ht="30" hidden="false" customHeight="false" outlineLevel="0" collapsed="false">
      <c r="A77" s="49" t="s">
        <v>147</v>
      </c>
      <c r="B77" s="50" t="s">
        <v>116</v>
      </c>
      <c r="C77" s="50" t="s">
        <v>148</v>
      </c>
      <c r="D77" s="49" t="s">
        <v>149</v>
      </c>
      <c r="E77" s="51" t="n">
        <v>13</v>
      </c>
      <c r="F77" s="28" t="n">
        <v>520</v>
      </c>
      <c r="G77" s="29" t="n">
        <f aca="false">E77*F77</f>
        <v>6760</v>
      </c>
      <c r="H77" s="29" t="n">
        <f aca="false">G77*(1+$H$33)</f>
        <v>8278.972</v>
      </c>
    </row>
    <row r="78" customFormat="false" ht="30" hidden="false" customHeight="false" outlineLevel="0" collapsed="false">
      <c r="A78" s="49" t="s">
        <v>150</v>
      </c>
      <c r="B78" s="50" t="s">
        <v>116</v>
      </c>
      <c r="C78" s="50" t="s">
        <v>151</v>
      </c>
      <c r="D78" s="49" t="s">
        <v>149</v>
      </c>
      <c r="E78" s="51" t="n">
        <v>13</v>
      </c>
      <c r="F78" s="28" t="n">
        <v>468</v>
      </c>
      <c r="G78" s="29" t="n">
        <f aca="false">E78*F78</f>
        <v>6084</v>
      </c>
      <c r="H78" s="29" t="n">
        <f aca="false">G78*(1+$H$33)</f>
        <v>7451.0748</v>
      </c>
    </row>
    <row r="79" customFormat="false" ht="30" hidden="false" customHeight="false" outlineLevel="0" collapsed="false">
      <c r="A79" s="49" t="s">
        <v>152</v>
      </c>
      <c r="B79" s="50" t="s">
        <v>153</v>
      </c>
      <c r="C79" s="50" t="s">
        <v>154</v>
      </c>
      <c r="D79" s="49" t="s">
        <v>149</v>
      </c>
      <c r="E79" s="51" t="n">
        <v>6</v>
      </c>
      <c r="F79" s="28" t="n">
        <f aca="false">3992.93*1.3383</f>
        <v>5343.738219</v>
      </c>
      <c r="G79" s="29" t="n">
        <f aca="false">E79*F79</f>
        <v>32062.429314</v>
      </c>
      <c r="H79" s="29" t="n">
        <f aca="false">G79*(1+$H$33)</f>
        <v>39266.8571808558</v>
      </c>
    </row>
    <row r="80" customFormat="false" ht="30" hidden="false" customHeight="false" outlineLevel="0" collapsed="false">
      <c r="A80" s="49" t="s">
        <v>155</v>
      </c>
      <c r="B80" s="50" t="s">
        <v>153</v>
      </c>
      <c r="C80" s="50" t="s">
        <v>156</v>
      </c>
      <c r="D80" s="49" t="s">
        <v>149</v>
      </c>
      <c r="E80" s="51" t="n">
        <v>15</v>
      </c>
      <c r="F80" s="28" t="n">
        <f aca="false">733.62*1.3383</f>
        <v>981.803646</v>
      </c>
      <c r="G80" s="29" t="n">
        <f aca="false">E80*F80</f>
        <v>14727.05469</v>
      </c>
      <c r="H80" s="29" t="n">
        <f aca="false">G80*(1+$H$33)</f>
        <v>18036.223878843</v>
      </c>
    </row>
    <row r="81" customFormat="false" ht="30" hidden="false" customHeight="false" outlineLevel="0" collapsed="false">
      <c r="A81" s="49" t="s">
        <v>157</v>
      </c>
      <c r="B81" s="25" t="s">
        <v>158</v>
      </c>
      <c r="C81" s="36" t="s">
        <v>159</v>
      </c>
      <c r="D81" s="27" t="s">
        <v>55</v>
      </c>
      <c r="E81" s="27" t="n">
        <v>202.5</v>
      </c>
      <c r="F81" s="63" t="n">
        <v>8.87</v>
      </c>
      <c r="G81" s="29" t="n">
        <f aca="false">E81*F81</f>
        <v>1796.175</v>
      </c>
      <c r="H81" s="29" t="n">
        <f aca="false">G81*(1+$H$33)</f>
        <v>2199.7755225</v>
      </c>
    </row>
    <row r="82" customFormat="false" ht="15" hidden="false" customHeight="false" outlineLevel="0" collapsed="false">
      <c r="A82" s="49" t="s">
        <v>160</v>
      </c>
      <c r="B82" s="38" t="s">
        <v>161</v>
      </c>
      <c r="C82" s="38" t="s">
        <v>162</v>
      </c>
      <c r="D82" s="27" t="s">
        <v>37</v>
      </c>
      <c r="E82" s="27" t="n">
        <v>24</v>
      </c>
      <c r="F82" s="63" t="n">
        <v>72.13</v>
      </c>
      <c r="G82" s="29" t="n">
        <f aca="false">E82*F82</f>
        <v>1731.12</v>
      </c>
      <c r="H82" s="29" t="n">
        <f aca="false">G82*(1+$H$33)</f>
        <v>2120.102664</v>
      </c>
    </row>
    <row r="83" customFormat="false" ht="30" hidden="false" customHeight="false" outlineLevel="0" collapsed="false">
      <c r="A83" s="49" t="s">
        <v>163</v>
      </c>
      <c r="B83" s="38" t="s">
        <v>164</v>
      </c>
      <c r="C83" s="38" t="s">
        <v>165</v>
      </c>
      <c r="D83" s="56" t="s">
        <v>37</v>
      </c>
      <c r="E83" s="56" t="n">
        <v>24</v>
      </c>
      <c r="F83" s="28" t="n">
        <v>72.13</v>
      </c>
      <c r="G83" s="52" t="n">
        <f aca="false">E83*F83</f>
        <v>1731.12</v>
      </c>
      <c r="H83" s="52" t="n">
        <f aca="false">G83*(1+$H$33)</f>
        <v>2120.102664</v>
      </c>
    </row>
    <row r="84" customFormat="false" ht="15" hidden="false" customHeight="false" outlineLevel="0" collapsed="false">
      <c r="A84" s="32" t="s">
        <v>166</v>
      </c>
      <c r="B84" s="33" t="s">
        <v>167</v>
      </c>
      <c r="C84" s="47"/>
      <c r="D84" s="47"/>
      <c r="E84" s="47"/>
      <c r="F84" s="62"/>
      <c r="G84" s="35" t="n">
        <f aca="false">SUM(G85:G87)</f>
        <v>42074.79</v>
      </c>
      <c r="H84" s="35" t="n">
        <f aca="false">G84*(1+$H$33)</f>
        <v>51528.995313</v>
      </c>
    </row>
    <row r="85" customFormat="false" ht="30" hidden="false" customHeight="false" outlineLevel="0" collapsed="false">
      <c r="A85" s="24" t="s">
        <v>168</v>
      </c>
      <c r="B85" s="25" t="s">
        <v>169</v>
      </c>
      <c r="C85" s="36" t="s">
        <v>170</v>
      </c>
      <c r="D85" s="27" t="s">
        <v>55</v>
      </c>
      <c r="E85" s="27" t="n">
        <v>675</v>
      </c>
      <c r="F85" s="63" t="n">
        <v>9.09</v>
      </c>
      <c r="G85" s="29" t="n">
        <f aca="false">F85*E85</f>
        <v>6135.75</v>
      </c>
      <c r="H85" s="29" t="n">
        <f aca="false">G85*(1+$H$33)</f>
        <v>7514.453025</v>
      </c>
    </row>
    <row r="86" customFormat="false" ht="30" hidden="false" customHeight="false" outlineLevel="0" collapsed="false">
      <c r="A86" s="24" t="s">
        <v>171</v>
      </c>
      <c r="B86" s="25" t="s">
        <v>172</v>
      </c>
      <c r="C86" s="36" t="s">
        <v>173</v>
      </c>
      <c r="D86" s="27" t="s">
        <v>55</v>
      </c>
      <c r="E86" s="27" t="n">
        <v>675</v>
      </c>
      <c r="F86" s="63" t="n">
        <v>37.81</v>
      </c>
      <c r="G86" s="29" t="n">
        <f aca="false">E86*F86</f>
        <v>25521.75</v>
      </c>
      <c r="H86" s="29" t="n">
        <f aca="false">G86*(1+$H$33)</f>
        <v>31256.487225</v>
      </c>
    </row>
    <row r="87" customFormat="false" ht="15" hidden="false" customHeight="false" outlineLevel="0" collapsed="false">
      <c r="A87" s="24" t="s">
        <v>174</v>
      </c>
      <c r="B87" s="25" t="s">
        <v>175</v>
      </c>
      <c r="C87" s="36" t="s">
        <v>176</v>
      </c>
      <c r="D87" s="27" t="s">
        <v>37</v>
      </c>
      <c r="E87" s="27" t="n">
        <v>13</v>
      </c>
      <c r="F87" s="63" t="n">
        <v>801.33</v>
      </c>
      <c r="G87" s="29" t="n">
        <f aca="false">F87*E87</f>
        <v>10417.29</v>
      </c>
      <c r="H87" s="29" t="n">
        <f aca="false">G87*(1+$H$33)</f>
        <v>12758.055063</v>
      </c>
    </row>
    <row r="88" customFormat="false" ht="15" hidden="false" customHeight="false" outlineLevel="0" collapsed="false">
      <c r="A88" s="21" t="s">
        <v>177</v>
      </c>
      <c r="B88" s="22" t="s">
        <v>178</v>
      </c>
      <c r="C88" s="30"/>
      <c r="D88" s="30"/>
      <c r="E88" s="30"/>
      <c r="F88" s="61"/>
      <c r="G88" s="23" t="n">
        <f aca="false">SUM(G89)</f>
        <v>88204.934</v>
      </c>
      <c r="H88" s="23" t="n">
        <f aca="false">G88*(1+$H$33)</f>
        <v>108024.5826698</v>
      </c>
    </row>
    <row r="89" customFormat="false" ht="15" hidden="false" customHeight="false" outlineLevel="0" collapsed="false">
      <c r="A89" s="32" t="s">
        <v>179</v>
      </c>
      <c r="B89" s="33" t="s">
        <v>180</v>
      </c>
      <c r="C89" s="47"/>
      <c r="D89" s="47"/>
      <c r="E89" s="64"/>
      <c r="F89" s="62"/>
      <c r="G89" s="35" t="n">
        <f aca="false">SUM(G90:G118)</f>
        <v>88204.934</v>
      </c>
      <c r="H89" s="35" t="n">
        <f aca="false">G89*(1+$H$33)</f>
        <v>108024.5826698</v>
      </c>
    </row>
    <row r="90" customFormat="false" ht="15" hidden="false" customHeight="false" outlineLevel="0" collapsed="false">
      <c r="A90" s="24" t="s">
        <v>181</v>
      </c>
      <c r="B90" s="25" t="s">
        <v>182</v>
      </c>
      <c r="C90" s="36" t="s">
        <v>183</v>
      </c>
      <c r="D90" s="27" t="s">
        <v>37</v>
      </c>
      <c r="E90" s="27" t="n">
        <v>51</v>
      </c>
      <c r="F90" s="28" t="n">
        <v>12.19</v>
      </c>
      <c r="G90" s="29" t="n">
        <f aca="false">E90*F90</f>
        <v>621.69</v>
      </c>
      <c r="H90" s="29" t="n">
        <f aca="false">G90*(1+$H$33)</f>
        <v>761.383743</v>
      </c>
    </row>
    <row r="91" customFormat="false" ht="15" hidden="false" customHeight="false" outlineLevel="0" collapsed="false">
      <c r="A91" s="24" t="s">
        <v>184</v>
      </c>
      <c r="B91" s="25" t="s">
        <v>185</v>
      </c>
      <c r="C91" s="36" t="s">
        <v>186</v>
      </c>
      <c r="D91" s="27" t="s">
        <v>37</v>
      </c>
      <c r="E91" s="27" t="n">
        <v>39</v>
      </c>
      <c r="F91" s="28" t="n">
        <v>4.97</v>
      </c>
      <c r="G91" s="29" t="n">
        <f aca="false">E91*F91</f>
        <v>193.83</v>
      </c>
      <c r="H91" s="29" t="n">
        <f aca="false">G91*(1+$H$33)</f>
        <v>237.383601</v>
      </c>
    </row>
    <row r="92" customFormat="false" ht="30" hidden="false" customHeight="false" outlineLevel="0" collapsed="false">
      <c r="A92" s="24" t="s">
        <v>187</v>
      </c>
      <c r="B92" s="65" t="n">
        <v>99</v>
      </c>
      <c r="C92" s="36" t="s">
        <v>188</v>
      </c>
      <c r="D92" s="27" t="s">
        <v>37</v>
      </c>
      <c r="E92" s="27" t="n">
        <v>98</v>
      </c>
      <c r="F92" s="28" t="n">
        <v>17.16</v>
      </c>
      <c r="G92" s="29" t="n">
        <f aca="false">E92*F92</f>
        <v>1681.68</v>
      </c>
      <c r="H92" s="29" t="n">
        <f aca="false">G92*(1+$H$33)</f>
        <v>2059.553496</v>
      </c>
    </row>
    <row r="93" customFormat="false" ht="15" hidden="false" customHeight="false" outlineLevel="0" collapsed="false">
      <c r="A93" s="24" t="s">
        <v>189</v>
      </c>
      <c r="B93" s="65" t="n">
        <v>83468</v>
      </c>
      <c r="C93" s="36" t="s">
        <v>190</v>
      </c>
      <c r="D93" s="27" t="s">
        <v>37</v>
      </c>
      <c r="E93" s="27" t="n">
        <v>29</v>
      </c>
      <c r="F93" s="28" t="n">
        <v>8.17</v>
      </c>
      <c r="G93" s="29" t="n">
        <f aca="false">E93*F93</f>
        <v>236.93</v>
      </c>
      <c r="H93" s="29" t="n">
        <f aca="false">G93*(1+$H$33)</f>
        <v>290.168171</v>
      </c>
    </row>
    <row r="94" customFormat="false" ht="30" hidden="false" customHeight="false" outlineLevel="0" collapsed="false">
      <c r="A94" s="24" t="s">
        <v>191</v>
      </c>
      <c r="B94" s="65" t="n">
        <v>91953</v>
      </c>
      <c r="C94" s="36" t="s">
        <v>192</v>
      </c>
      <c r="D94" s="27" t="s">
        <v>37</v>
      </c>
      <c r="E94" s="27" t="n">
        <v>20</v>
      </c>
      <c r="F94" s="28" t="n">
        <v>20.61</v>
      </c>
      <c r="G94" s="29" t="n">
        <f aca="false">E94*F94</f>
        <v>412.2</v>
      </c>
      <c r="H94" s="29" t="n">
        <f aca="false">G94*(1+$H$33)</f>
        <v>504.82134</v>
      </c>
    </row>
    <row r="95" customFormat="false" ht="30" hidden="false" customHeight="false" outlineLevel="0" collapsed="false">
      <c r="A95" s="24" t="s">
        <v>193</v>
      </c>
      <c r="B95" s="65" t="n">
        <v>91959</v>
      </c>
      <c r="C95" s="36" t="s">
        <v>194</v>
      </c>
      <c r="D95" s="27" t="s">
        <v>37</v>
      </c>
      <c r="E95" s="27" t="n">
        <v>11</v>
      </c>
      <c r="F95" s="28" t="n">
        <v>32.65</v>
      </c>
      <c r="G95" s="29" t="n">
        <f aca="false">E95*F95</f>
        <v>359.15</v>
      </c>
      <c r="H95" s="29" t="n">
        <f aca="false">G95*(1+$H$33)</f>
        <v>439.851005</v>
      </c>
    </row>
    <row r="96" customFormat="false" ht="30" hidden="false" customHeight="false" outlineLevel="0" collapsed="false">
      <c r="A96" s="24" t="s">
        <v>195</v>
      </c>
      <c r="B96" s="65" t="s">
        <v>196</v>
      </c>
      <c r="C96" s="36" t="s">
        <v>197</v>
      </c>
      <c r="D96" s="27" t="s">
        <v>37</v>
      </c>
      <c r="E96" s="27" t="n">
        <v>102</v>
      </c>
      <c r="F96" s="28" t="n">
        <v>207.64</v>
      </c>
      <c r="G96" s="29" t="n">
        <f aca="false">E96*F96</f>
        <v>21179.28</v>
      </c>
      <c r="H96" s="29" t="n">
        <f aca="false">G96*(1+$H$33)</f>
        <v>25938.264216</v>
      </c>
    </row>
    <row r="97" customFormat="false" ht="15" hidden="false" customHeight="false" outlineLevel="0" collapsed="false">
      <c r="A97" s="24" t="s">
        <v>198</v>
      </c>
      <c r="B97" s="38" t="s">
        <v>199</v>
      </c>
      <c r="C97" s="55" t="s">
        <v>200</v>
      </c>
      <c r="D97" s="27" t="s">
        <v>37</v>
      </c>
      <c r="E97" s="27" t="n">
        <v>30</v>
      </c>
      <c r="F97" s="52" t="n">
        <v>27.29</v>
      </c>
      <c r="G97" s="29" t="n">
        <f aca="false">E97*F97</f>
        <v>818.7</v>
      </c>
      <c r="H97" s="29" t="n">
        <f aca="false">G97*(1+$H$33)</f>
        <v>1002.66189</v>
      </c>
    </row>
    <row r="98" customFormat="false" ht="45" hidden="false" customHeight="false" outlineLevel="0" collapsed="false">
      <c r="A98" s="24" t="s">
        <v>201</v>
      </c>
      <c r="B98" s="65" t="n">
        <v>83479</v>
      </c>
      <c r="C98" s="55" t="s">
        <v>202</v>
      </c>
      <c r="D98" s="27" t="s">
        <v>37</v>
      </c>
      <c r="E98" s="27" t="n">
        <v>90</v>
      </c>
      <c r="F98" s="52" t="n">
        <v>223.92</v>
      </c>
      <c r="G98" s="29" t="n">
        <f aca="false">E98*F98</f>
        <v>20152.8</v>
      </c>
      <c r="H98" s="29" t="n">
        <f aca="false">G98*(1+$H$33)</f>
        <v>24681.13416</v>
      </c>
    </row>
    <row r="99" customFormat="false" ht="30" hidden="false" customHeight="false" outlineLevel="0" collapsed="false">
      <c r="A99" s="24" t="s">
        <v>203</v>
      </c>
      <c r="B99" s="65" t="n">
        <v>91836</v>
      </c>
      <c r="C99" s="36" t="s">
        <v>204</v>
      </c>
      <c r="D99" s="27" t="s">
        <v>87</v>
      </c>
      <c r="E99" s="27" t="n">
        <v>163</v>
      </c>
      <c r="F99" s="52" t="n">
        <v>10.26</v>
      </c>
      <c r="G99" s="29" t="n">
        <f aca="false">E99*F99</f>
        <v>1672.38</v>
      </c>
      <c r="H99" s="29" t="n">
        <f aca="false">G99*(1+$H$33)</f>
        <v>2048.163786</v>
      </c>
    </row>
    <row r="100" customFormat="false" ht="30" hidden="false" customHeight="false" outlineLevel="0" collapsed="false">
      <c r="A100" s="24" t="s">
        <v>205</v>
      </c>
      <c r="B100" s="65" t="n">
        <v>91856</v>
      </c>
      <c r="C100" s="55" t="s">
        <v>206</v>
      </c>
      <c r="D100" s="27" t="s">
        <v>87</v>
      </c>
      <c r="E100" s="27" t="n">
        <v>163</v>
      </c>
      <c r="F100" s="28" t="n">
        <v>9.3</v>
      </c>
      <c r="G100" s="29" t="n">
        <f aca="false">E100*F100</f>
        <v>1515.9</v>
      </c>
      <c r="H100" s="29" t="n">
        <f aca="false">G100*(1+$H$33)</f>
        <v>1856.52273</v>
      </c>
    </row>
    <row r="101" customFormat="false" ht="30" hidden="false" customHeight="false" outlineLevel="0" collapsed="false">
      <c r="A101" s="24" t="s">
        <v>207</v>
      </c>
      <c r="B101" s="65" t="n">
        <v>91924</v>
      </c>
      <c r="C101" s="55" t="s">
        <v>208</v>
      </c>
      <c r="D101" s="27" t="s">
        <v>87</v>
      </c>
      <c r="E101" s="27" t="n">
        <v>324.32</v>
      </c>
      <c r="F101" s="28" t="n">
        <v>2.69</v>
      </c>
      <c r="G101" s="29" t="n">
        <f aca="false">E101*F101</f>
        <v>872.4208</v>
      </c>
      <c r="H101" s="29" t="n">
        <f aca="false">G101*(1+$H$33)</f>
        <v>1068.45375376</v>
      </c>
    </row>
    <row r="102" customFormat="false" ht="30" hidden="false" customHeight="false" outlineLevel="0" collapsed="false">
      <c r="A102" s="24" t="s">
        <v>209</v>
      </c>
      <c r="B102" s="65" t="n">
        <v>91926</v>
      </c>
      <c r="C102" s="55" t="s">
        <v>210</v>
      </c>
      <c r="D102" s="27" t="s">
        <v>87</v>
      </c>
      <c r="E102" s="27" t="n">
        <v>324.32</v>
      </c>
      <c r="F102" s="52" t="n">
        <v>4.01</v>
      </c>
      <c r="G102" s="29" t="n">
        <f aca="false">E102*F102</f>
        <v>1300.5232</v>
      </c>
      <c r="H102" s="29" t="n">
        <f aca="false">G102*(1+$H$33)</f>
        <v>1592.75076304</v>
      </c>
    </row>
    <row r="103" customFormat="false" ht="30" hidden="false" customHeight="false" outlineLevel="0" collapsed="false">
      <c r="A103" s="24" t="s">
        <v>211</v>
      </c>
      <c r="B103" s="65" t="n">
        <v>91929</v>
      </c>
      <c r="C103" s="55" t="s">
        <v>212</v>
      </c>
      <c r="D103" s="27" t="s">
        <v>87</v>
      </c>
      <c r="E103" s="27" t="n">
        <v>163</v>
      </c>
      <c r="F103" s="28" t="n">
        <v>7.7</v>
      </c>
      <c r="G103" s="29" t="n">
        <f aca="false">E103*F103</f>
        <v>1255.1</v>
      </c>
      <c r="H103" s="29" t="n">
        <f aca="false">G103*(1+$H$33)</f>
        <v>1537.12097</v>
      </c>
    </row>
    <row r="104" customFormat="false" ht="30" hidden="false" customHeight="false" outlineLevel="0" collapsed="false">
      <c r="A104" s="24" t="s">
        <v>213</v>
      </c>
      <c r="B104" s="50" t="n">
        <v>91932</v>
      </c>
      <c r="C104" s="55" t="s">
        <v>214</v>
      </c>
      <c r="D104" s="56" t="s">
        <v>87</v>
      </c>
      <c r="E104" s="56" t="n">
        <v>168</v>
      </c>
      <c r="F104" s="28" t="n">
        <v>15.36</v>
      </c>
      <c r="G104" s="52" t="n">
        <f aca="false">E104*F104</f>
        <v>2580.48</v>
      </c>
      <c r="H104" s="52" t="n">
        <f aca="false">G104*(1+$H$33)</f>
        <v>3160.313856</v>
      </c>
    </row>
    <row r="105" customFormat="false" ht="30" hidden="false" customHeight="false" outlineLevel="0" collapsed="false">
      <c r="A105" s="24" t="s">
        <v>215</v>
      </c>
      <c r="B105" s="65" t="n">
        <v>92001</v>
      </c>
      <c r="C105" s="36" t="s">
        <v>216</v>
      </c>
      <c r="D105" s="27" t="s">
        <v>37</v>
      </c>
      <c r="E105" s="27" t="n">
        <v>26</v>
      </c>
      <c r="F105" s="52" t="n">
        <v>15.36</v>
      </c>
      <c r="G105" s="29" t="n">
        <f aca="false">E105*F105</f>
        <v>399.36</v>
      </c>
      <c r="H105" s="29" t="n">
        <f aca="false">G105*(1+$H$33)</f>
        <v>489.096192</v>
      </c>
    </row>
    <row r="106" customFormat="false" ht="30" hidden="false" customHeight="false" outlineLevel="0" collapsed="false">
      <c r="A106" s="24" t="s">
        <v>217</v>
      </c>
      <c r="B106" s="65" t="n">
        <v>92009</v>
      </c>
      <c r="C106" s="36" t="s">
        <v>218</v>
      </c>
      <c r="D106" s="27" t="s">
        <v>37</v>
      </c>
      <c r="E106" s="27" t="n">
        <v>25</v>
      </c>
      <c r="F106" s="41" t="n">
        <v>32.29</v>
      </c>
      <c r="G106" s="29" t="n">
        <f aca="false">E106*F106</f>
        <v>807.25</v>
      </c>
      <c r="H106" s="29" t="n">
        <f aca="false">G106*(1+$H$33)</f>
        <v>988.639075</v>
      </c>
    </row>
    <row r="107" customFormat="false" ht="30" hidden="false" customHeight="false" outlineLevel="0" collapsed="false">
      <c r="A107" s="24" t="s">
        <v>219</v>
      </c>
      <c r="B107" s="65" t="n">
        <v>91993</v>
      </c>
      <c r="C107" s="36" t="s">
        <v>220</v>
      </c>
      <c r="D107" s="27" t="s">
        <v>37</v>
      </c>
      <c r="E107" s="27" t="n">
        <v>20</v>
      </c>
      <c r="F107" s="52" t="n">
        <v>39.03</v>
      </c>
      <c r="G107" s="29" t="n">
        <f aca="false">E107*F107</f>
        <v>780.6</v>
      </c>
      <c r="H107" s="29" t="n">
        <f aca="false">G107*(1+$H$33)</f>
        <v>956.00082</v>
      </c>
    </row>
    <row r="108" customFormat="false" ht="30" hidden="false" customHeight="false" outlineLevel="0" collapsed="false">
      <c r="A108" s="24" t="s">
        <v>221</v>
      </c>
      <c r="B108" s="65" t="n">
        <v>92005</v>
      </c>
      <c r="C108" s="36" t="s">
        <v>222</v>
      </c>
      <c r="D108" s="27" t="s">
        <v>37</v>
      </c>
      <c r="E108" s="27" t="n">
        <v>8</v>
      </c>
      <c r="F108" s="28" t="n">
        <v>32.92</v>
      </c>
      <c r="G108" s="29" t="n">
        <f aca="false">E108*F108</f>
        <v>263.36</v>
      </c>
      <c r="H108" s="29" t="n">
        <f aca="false">G108*(1+$H$33)</f>
        <v>322.536992</v>
      </c>
    </row>
    <row r="109" customFormat="false" ht="15" hidden="false" customHeight="false" outlineLevel="0" collapsed="false">
      <c r="A109" s="24" t="s">
        <v>223</v>
      </c>
      <c r="B109" s="50" t="s">
        <v>224</v>
      </c>
      <c r="C109" s="55" t="s">
        <v>225</v>
      </c>
      <c r="D109" s="56" t="s">
        <v>37</v>
      </c>
      <c r="E109" s="56" t="n">
        <v>6</v>
      </c>
      <c r="F109" s="28" t="n">
        <v>33.64</v>
      </c>
      <c r="G109" s="52" t="n">
        <f aca="false">E109*F109</f>
        <v>201.84</v>
      </c>
      <c r="H109" s="52" t="n">
        <f aca="false">G109*(1+$H$33)</f>
        <v>247.193448</v>
      </c>
    </row>
    <row r="110" customFormat="false" ht="15" hidden="false" customHeight="false" outlineLevel="0" collapsed="false">
      <c r="A110" s="24" t="s">
        <v>226</v>
      </c>
      <c r="B110" s="65" t="s">
        <v>227</v>
      </c>
      <c r="C110" s="36" t="s">
        <v>228</v>
      </c>
      <c r="D110" s="27" t="s">
        <v>87</v>
      </c>
      <c r="E110" s="27" t="n">
        <v>30</v>
      </c>
      <c r="F110" s="52" t="n">
        <v>44.12</v>
      </c>
      <c r="G110" s="29" t="n">
        <f aca="false">E110*F110</f>
        <v>1323.6</v>
      </c>
      <c r="H110" s="29" t="n">
        <f aca="false">G110*(1+$H$33)</f>
        <v>1621.01292</v>
      </c>
    </row>
    <row r="111" customFormat="false" ht="30" hidden="false" customHeight="false" outlineLevel="0" collapsed="false">
      <c r="A111" s="24" t="s">
        <v>229</v>
      </c>
      <c r="B111" s="45" t="s">
        <v>230</v>
      </c>
      <c r="C111" s="43" t="s">
        <v>231</v>
      </c>
      <c r="D111" s="27" t="s">
        <v>37</v>
      </c>
      <c r="E111" s="27" t="n">
        <v>6</v>
      </c>
      <c r="F111" s="52" t="n">
        <v>121.14</v>
      </c>
      <c r="G111" s="29" t="n">
        <f aca="false">E111*F111</f>
        <v>726.84</v>
      </c>
      <c r="H111" s="29" t="n">
        <f aca="false">G111*(1+$H$33)</f>
        <v>890.160948</v>
      </c>
    </row>
    <row r="112" customFormat="false" ht="30" hidden="false" customHeight="false" outlineLevel="0" collapsed="false">
      <c r="A112" s="24" t="s">
        <v>232</v>
      </c>
      <c r="B112" s="50" t="s">
        <v>233</v>
      </c>
      <c r="C112" s="55" t="s">
        <v>234</v>
      </c>
      <c r="D112" s="56" t="s">
        <v>37</v>
      </c>
      <c r="E112" s="56" t="n">
        <v>15</v>
      </c>
      <c r="F112" s="28" t="n">
        <v>17.55</v>
      </c>
      <c r="G112" s="52" t="n">
        <f aca="false">E112*F112</f>
        <v>263.25</v>
      </c>
      <c r="H112" s="52" t="n">
        <f aca="false">G112*(1+$H$33)</f>
        <v>322.402275</v>
      </c>
    </row>
    <row r="113" customFormat="false" ht="30" hidden="false" customHeight="false" outlineLevel="0" collapsed="false">
      <c r="A113" s="24" t="s">
        <v>235</v>
      </c>
      <c r="B113" s="50" t="s">
        <v>236</v>
      </c>
      <c r="C113" s="55" t="s">
        <v>237</v>
      </c>
      <c r="D113" s="56" t="s">
        <v>37</v>
      </c>
      <c r="E113" s="56" t="n">
        <v>7</v>
      </c>
      <c r="F113" s="39" t="n">
        <v>19.08</v>
      </c>
      <c r="G113" s="52" t="n">
        <f aca="false">E113*F113</f>
        <v>133.56</v>
      </c>
      <c r="H113" s="52" t="n">
        <f aca="false">G113*(1+$H$33)</f>
        <v>163.570932</v>
      </c>
      <c r="I113" s="66"/>
    </row>
    <row r="114" customFormat="false" ht="15" hidden="false" customHeight="false" outlineLevel="0" collapsed="false">
      <c r="A114" s="24" t="s">
        <v>238</v>
      </c>
      <c r="B114" s="50" t="s">
        <v>175</v>
      </c>
      <c r="C114" s="55" t="s">
        <v>239</v>
      </c>
      <c r="D114" s="56" t="s">
        <v>37</v>
      </c>
      <c r="E114" s="56" t="n">
        <v>7</v>
      </c>
      <c r="F114" s="39" t="n">
        <f aca="false">F115-50</f>
        <v>206.17</v>
      </c>
      <c r="G114" s="52" t="n">
        <f aca="false">E114*F114</f>
        <v>1443.19</v>
      </c>
      <c r="H114" s="52" t="n">
        <f aca="false">G114*(1+$H$33)</f>
        <v>1767.474793</v>
      </c>
      <c r="I114" s="66"/>
    </row>
    <row r="115" customFormat="false" ht="15" hidden="false" customHeight="false" outlineLevel="0" collapsed="false">
      <c r="A115" s="24" t="s">
        <v>240</v>
      </c>
      <c r="B115" s="50" t="s">
        <v>175</v>
      </c>
      <c r="C115" s="55" t="s">
        <v>241</v>
      </c>
      <c r="D115" s="56" t="s">
        <v>37</v>
      </c>
      <c r="E115" s="56" t="n">
        <v>18</v>
      </c>
      <c r="F115" s="39" t="n">
        <v>256.17</v>
      </c>
      <c r="G115" s="52" t="n">
        <f aca="false">E115*F115</f>
        <v>4611.06</v>
      </c>
      <c r="H115" s="52" t="n">
        <f aca="false">G115*(1+$H$33)</f>
        <v>5647.165182</v>
      </c>
      <c r="I115" s="66"/>
    </row>
    <row r="116" customFormat="false" ht="15" hidden="false" customHeight="false" outlineLevel="0" collapsed="false">
      <c r="A116" s="24" t="s">
        <v>242</v>
      </c>
      <c r="B116" s="50" t="s">
        <v>243</v>
      </c>
      <c r="C116" s="55" t="s">
        <v>244</v>
      </c>
      <c r="D116" s="56" t="s">
        <v>37</v>
      </c>
      <c r="E116" s="56" t="n">
        <v>12</v>
      </c>
      <c r="F116" s="39" t="n">
        <v>562.33</v>
      </c>
      <c r="G116" s="52" t="n">
        <f aca="false">E116*F116</f>
        <v>6747.96</v>
      </c>
      <c r="H116" s="52" t="n">
        <f aca="false">G116*(1+$H$33)</f>
        <v>8264.226612</v>
      </c>
      <c r="I116" s="66"/>
    </row>
    <row r="117" customFormat="false" ht="15" hidden="false" customHeight="false" outlineLevel="0" collapsed="false">
      <c r="A117" s="24" t="s">
        <v>245</v>
      </c>
      <c r="B117" s="50" t="s">
        <v>246</v>
      </c>
      <c r="C117" s="55" t="s">
        <v>247</v>
      </c>
      <c r="D117" s="56" t="s">
        <v>37</v>
      </c>
      <c r="E117" s="56" t="n">
        <v>7</v>
      </c>
      <c r="F117" s="39" t="n">
        <v>450</v>
      </c>
      <c r="G117" s="52" t="n">
        <f aca="false">E117*F117</f>
        <v>3150</v>
      </c>
      <c r="H117" s="52" t="n">
        <f aca="false">G117*(1+$H$33)</f>
        <v>3857.805</v>
      </c>
      <c r="I117" s="66"/>
    </row>
    <row r="118" customFormat="false" ht="15" hidden="false" customHeight="false" outlineLevel="0" collapsed="false">
      <c r="A118" s="24" t="s">
        <v>248</v>
      </c>
      <c r="B118" s="50" t="s">
        <v>249</v>
      </c>
      <c r="C118" s="55" t="s">
        <v>250</v>
      </c>
      <c r="D118" s="56" t="s">
        <v>37</v>
      </c>
      <c r="E118" s="56" t="n">
        <v>25</v>
      </c>
      <c r="F118" s="39" t="n">
        <v>500</v>
      </c>
      <c r="G118" s="52" t="n">
        <f aca="false">E118*F118</f>
        <v>12500</v>
      </c>
      <c r="H118" s="52" t="n">
        <f aca="false">G118*(1+$H$33)</f>
        <v>15308.75</v>
      </c>
      <c r="I118" s="66"/>
    </row>
    <row r="119" customFormat="false" ht="15" hidden="false" customHeight="false" outlineLevel="0" collapsed="false">
      <c r="A119" s="21" t="s">
        <v>251</v>
      </c>
      <c r="B119" s="22" t="s">
        <v>252</v>
      </c>
      <c r="C119" s="30"/>
      <c r="D119" s="30"/>
      <c r="E119" s="67"/>
      <c r="F119" s="61"/>
      <c r="G119" s="23" t="n">
        <f aca="false">SUM(G120)</f>
        <v>3225.98</v>
      </c>
      <c r="H119" s="23" t="n">
        <f aca="false">G119*(1+$H$33)</f>
        <v>3950.857706</v>
      </c>
    </row>
    <row r="120" customFormat="false" ht="15" hidden="false" customHeight="false" outlineLevel="0" collapsed="false">
      <c r="A120" s="32" t="s">
        <v>253</v>
      </c>
      <c r="B120" s="33" t="s">
        <v>254</v>
      </c>
      <c r="C120" s="47"/>
      <c r="D120" s="47"/>
      <c r="E120" s="64"/>
      <c r="F120" s="62"/>
      <c r="G120" s="35" t="n">
        <f aca="false">SUM(G121:G122)</f>
        <v>3225.98</v>
      </c>
      <c r="H120" s="35" t="n">
        <f aca="false">G120*(1+$H$33)</f>
        <v>3950.857706</v>
      </c>
    </row>
    <row r="121" customFormat="false" ht="30" hidden="false" customHeight="false" outlineLevel="0" collapsed="false">
      <c r="A121" s="24" t="s">
        <v>255</v>
      </c>
      <c r="B121" s="65" t="s">
        <v>256</v>
      </c>
      <c r="C121" s="50" t="s">
        <v>257</v>
      </c>
      <c r="D121" s="27" t="s">
        <v>37</v>
      </c>
      <c r="E121" s="27" t="n">
        <v>11</v>
      </c>
      <c r="F121" s="41" t="n">
        <v>222.94</v>
      </c>
      <c r="G121" s="29" t="n">
        <f aca="false">E121*F121</f>
        <v>2452.34</v>
      </c>
      <c r="H121" s="29" t="n">
        <f aca="false">G121*(1+$H$33)</f>
        <v>3003.380798</v>
      </c>
    </row>
    <row r="122" customFormat="false" ht="15" hidden="false" customHeight="false" outlineLevel="0" collapsed="false">
      <c r="A122" s="24" t="s">
        <v>258</v>
      </c>
      <c r="B122" s="65" t="s">
        <v>259</v>
      </c>
      <c r="C122" s="50" t="s">
        <v>260</v>
      </c>
      <c r="D122" s="27" t="s">
        <v>87</v>
      </c>
      <c r="E122" s="27" t="n">
        <v>126</v>
      </c>
      <c r="F122" s="41" t="n">
        <v>6.14</v>
      </c>
      <c r="G122" s="29" t="n">
        <f aca="false">E122*F122</f>
        <v>773.64</v>
      </c>
      <c r="H122" s="29" t="n">
        <f aca="false">G122*(1+$H$33)</f>
        <v>947.476908</v>
      </c>
    </row>
    <row r="123" customFormat="false" ht="15" hidden="false" customHeight="false" outlineLevel="0" collapsed="false">
      <c r="A123" s="21" t="s">
        <v>261</v>
      </c>
      <c r="B123" s="22" t="s">
        <v>262</v>
      </c>
      <c r="C123" s="30"/>
      <c r="D123" s="30"/>
      <c r="E123" s="30"/>
      <c r="F123" s="31"/>
      <c r="G123" s="23" t="n">
        <f aca="false">SUM(G124,G127)</f>
        <v>20394.3372</v>
      </c>
      <c r="H123" s="23" t="n">
        <f aca="false">G123*(1+$H$33)</f>
        <v>24976.94476884</v>
      </c>
    </row>
    <row r="124" customFormat="false" ht="15" hidden="false" customHeight="false" outlineLevel="0" collapsed="false">
      <c r="A124" s="32" t="s">
        <v>253</v>
      </c>
      <c r="B124" s="33" t="s">
        <v>263</v>
      </c>
      <c r="C124" s="33"/>
      <c r="D124" s="33"/>
      <c r="E124" s="33"/>
      <c r="F124" s="33"/>
      <c r="G124" s="35" t="n">
        <f aca="false">SUM(G125:G126)</f>
        <v>0</v>
      </c>
      <c r="H124" s="35" t="n">
        <f aca="false">G124*(1+$H$33)</f>
        <v>0</v>
      </c>
    </row>
    <row r="125" customFormat="false" ht="15" hidden="false" customHeight="false" outlineLevel="0" collapsed="false">
      <c r="A125" s="24" t="s">
        <v>255</v>
      </c>
      <c r="B125" s="65"/>
      <c r="C125" s="36"/>
      <c r="D125" s="27"/>
      <c r="E125" s="68"/>
      <c r="F125" s="68"/>
      <c r="G125" s="29" t="n">
        <f aca="false">E125*F125</f>
        <v>0</v>
      </c>
      <c r="H125" s="29" t="n">
        <f aca="false">G125*(1+$H$33)</f>
        <v>0</v>
      </c>
    </row>
    <row r="126" customFormat="false" ht="15" hidden="false" customHeight="false" outlineLevel="0" collapsed="false">
      <c r="A126" s="24" t="s">
        <v>258</v>
      </c>
      <c r="B126" s="25"/>
      <c r="C126" s="69"/>
      <c r="D126" s="27"/>
      <c r="E126" s="68"/>
      <c r="F126" s="68"/>
      <c r="G126" s="29" t="n">
        <f aca="false">E126*F126</f>
        <v>0</v>
      </c>
      <c r="H126" s="29" t="n">
        <f aca="false">G126*(1+$H$33)</f>
        <v>0</v>
      </c>
    </row>
    <row r="127" customFormat="false" ht="15" hidden="false" customHeight="false" outlineLevel="0" collapsed="false">
      <c r="A127" s="32" t="s">
        <v>264</v>
      </c>
      <c r="B127" s="33" t="s">
        <v>265</v>
      </c>
      <c r="C127" s="47"/>
      <c r="D127" s="47"/>
      <c r="E127" s="47"/>
      <c r="F127" s="48"/>
      <c r="G127" s="35" t="n">
        <f aca="false">SUM(G128:G151)</f>
        <v>20394.3372</v>
      </c>
      <c r="H127" s="35" t="n">
        <f aca="false">G127*(1+$H$33)</f>
        <v>24976.94476884</v>
      </c>
    </row>
    <row r="128" customFormat="false" ht="30" hidden="false" customHeight="false" outlineLevel="0" collapsed="false">
      <c r="A128" s="24" t="s">
        <v>266</v>
      </c>
      <c r="B128" s="25" t="s">
        <v>267</v>
      </c>
      <c r="C128" s="36" t="s">
        <v>268</v>
      </c>
      <c r="D128" s="27" t="s">
        <v>87</v>
      </c>
      <c r="E128" s="27" t="n">
        <v>81.08</v>
      </c>
      <c r="F128" s="41" t="n">
        <v>14.09</v>
      </c>
      <c r="G128" s="29" t="n">
        <f aca="false">E128*F128</f>
        <v>1142.4172</v>
      </c>
      <c r="H128" s="29" t="n">
        <f aca="false">G128*(1+$H$33)</f>
        <v>1399.11834484</v>
      </c>
    </row>
    <row r="129" customFormat="false" ht="45" hidden="false" customHeight="false" outlineLevel="0" collapsed="false">
      <c r="A129" s="24" t="s">
        <v>269</v>
      </c>
      <c r="B129" s="25" t="s">
        <v>270</v>
      </c>
      <c r="C129" s="36" t="s">
        <v>271</v>
      </c>
      <c r="D129" s="27" t="s">
        <v>37</v>
      </c>
      <c r="E129" s="27" t="n">
        <v>20</v>
      </c>
      <c r="F129" s="41" t="n">
        <v>4.42</v>
      </c>
      <c r="G129" s="29" t="n">
        <f aca="false">E129*F129</f>
        <v>88.4</v>
      </c>
      <c r="H129" s="29" t="n">
        <f aca="false">G129*(1+$H$33)</f>
        <v>108.26348</v>
      </c>
    </row>
    <row r="130" customFormat="false" ht="15" hidden="false" customHeight="false" outlineLevel="0" collapsed="false">
      <c r="A130" s="24" t="s">
        <v>272</v>
      </c>
      <c r="B130" s="25" t="s">
        <v>273</v>
      </c>
      <c r="C130" s="36" t="s">
        <v>274</v>
      </c>
      <c r="D130" s="27" t="s">
        <v>37</v>
      </c>
      <c r="E130" s="27" t="n">
        <v>25</v>
      </c>
      <c r="F130" s="41" t="n">
        <v>93.01</v>
      </c>
      <c r="G130" s="29" t="n">
        <f aca="false">E130*F130</f>
        <v>2325.25</v>
      </c>
      <c r="H130" s="29" t="n">
        <f aca="false">G130*(1+$H$33)</f>
        <v>2847.733675</v>
      </c>
    </row>
    <row r="131" customFormat="false" ht="30" hidden="false" customHeight="false" outlineLevel="0" collapsed="false">
      <c r="A131" s="24" t="s">
        <v>275</v>
      </c>
      <c r="B131" s="25" t="s">
        <v>276</v>
      </c>
      <c r="C131" s="36" t="s">
        <v>277</v>
      </c>
      <c r="D131" s="27" t="s">
        <v>37</v>
      </c>
      <c r="E131" s="27" t="n">
        <v>33</v>
      </c>
      <c r="F131" s="41" t="n">
        <v>7.74</v>
      </c>
      <c r="G131" s="29" t="n">
        <f aca="false">E131*F131</f>
        <v>255.42</v>
      </c>
      <c r="H131" s="29" t="n">
        <f aca="false">G131*(1+$H$33)</f>
        <v>312.812874</v>
      </c>
    </row>
    <row r="132" customFormat="false" ht="30" hidden="false" customHeight="false" outlineLevel="0" collapsed="false">
      <c r="A132" s="24" t="s">
        <v>278</v>
      </c>
      <c r="B132" s="25" t="s">
        <v>279</v>
      </c>
      <c r="C132" s="36" t="s">
        <v>280</v>
      </c>
      <c r="D132" s="27" t="s">
        <v>37</v>
      </c>
      <c r="E132" s="27" t="n">
        <v>33</v>
      </c>
      <c r="F132" s="41" t="n">
        <v>5.55</v>
      </c>
      <c r="G132" s="29" t="n">
        <f aca="false">E132*F132</f>
        <v>183.15</v>
      </c>
      <c r="H132" s="29" t="n">
        <f aca="false">G132*(1+$H$33)</f>
        <v>224.303805</v>
      </c>
    </row>
    <row r="133" customFormat="false" ht="30" hidden="false" customHeight="false" outlineLevel="0" collapsed="false">
      <c r="A133" s="24" t="s">
        <v>281</v>
      </c>
      <c r="B133" s="25" t="s">
        <v>282</v>
      </c>
      <c r="C133" s="36" t="s">
        <v>283</v>
      </c>
      <c r="D133" s="27" t="s">
        <v>37</v>
      </c>
      <c r="E133" s="27" t="n">
        <v>33</v>
      </c>
      <c r="F133" s="41" t="n">
        <v>4.03</v>
      </c>
      <c r="G133" s="29" t="n">
        <f aca="false">E133*F133</f>
        <v>132.99</v>
      </c>
      <c r="H133" s="29" t="n">
        <f aca="false">G133*(1+$H$33)</f>
        <v>162.872853</v>
      </c>
    </row>
    <row r="134" customFormat="false" ht="30" hidden="false" customHeight="false" outlineLevel="0" collapsed="false">
      <c r="A134" s="24" t="s">
        <v>284</v>
      </c>
      <c r="B134" s="25" t="s">
        <v>285</v>
      </c>
      <c r="C134" s="36" t="s">
        <v>286</v>
      </c>
      <c r="D134" s="27" t="s">
        <v>37</v>
      </c>
      <c r="E134" s="27" t="n">
        <v>33</v>
      </c>
      <c r="F134" s="41" t="n">
        <v>5.32</v>
      </c>
      <c r="G134" s="29" t="n">
        <f aca="false">E134*F134</f>
        <v>175.56</v>
      </c>
      <c r="H134" s="29" t="n">
        <f aca="false">G134*(1+$H$33)</f>
        <v>215.008332</v>
      </c>
    </row>
    <row r="135" customFormat="false" ht="45" hidden="false" customHeight="false" outlineLevel="0" collapsed="false">
      <c r="A135" s="24" t="s">
        <v>287</v>
      </c>
      <c r="B135" s="25" t="s">
        <v>288</v>
      </c>
      <c r="C135" s="36" t="s">
        <v>289</v>
      </c>
      <c r="D135" s="27" t="s">
        <v>37</v>
      </c>
      <c r="E135" s="27" t="n">
        <v>33</v>
      </c>
      <c r="F135" s="41" t="n">
        <v>4.16</v>
      </c>
      <c r="G135" s="29" t="n">
        <f aca="false">E135*F135</f>
        <v>137.28</v>
      </c>
      <c r="H135" s="29" t="n">
        <f aca="false">G135*(1+$H$33)</f>
        <v>168.126816</v>
      </c>
    </row>
    <row r="136" customFormat="false" ht="15" hidden="false" customHeight="false" outlineLevel="0" collapsed="false">
      <c r="A136" s="24" t="s">
        <v>290</v>
      </c>
      <c r="B136" s="25" t="s">
        <v>291</v>
      </c>
      <c r="C136" s="36" t="s">
        <v>292</v>
      </c>
      <c r="D136" s="27" t="s">
        <v>37</v>
      </c>
      <c r="E136" s="27" t="n">
        <v>12</v>
      </c>
      <c r="F136" s="41" t="n">
        <v>76.92</v>
      </c>
      <c r="G136" s="29" t="n">
        <f aca="false">E136*F136</f>
        <v>923.04</v>
      </c>
      <c r="H136" s="29" t="n">
        <f aca="false">G136*(1+$H$33)</f>
        <v>1130.447088</v>
      </c>
      <c r="J136" s="70"/>
    </row>
    <row r="137" customFormat="false" ht="30" hidden="false" customHeight="false" outlineLevel="0" collapsed="false">
      <c r="A137" s="24" t="s">
        <v>293</v>
      </c>
      <c r="B137" s="25" t="s">
        <v>294</v>
      </c>
      <c r="C137" s="36" t="s">
        <v>295</v>
      </c>
      <c r="D137" s="27" t="s">
        <v>87</v>
      </c>
      <c r="E137" s="27" t="n">
        <v>65</v>
      </c>
      <c r="F137" s="41" t="n">
        <v>12.5</v>
      </c>
      <c r="G137" s="29" t="n">
        <f aca="false">E137*F137</f>
        <v>812.5</v>
      </c>
      <c r="H137" s="29" t="n">
        <f aca="false">G137*(1+$H$33)</f>
        <v>995.06875</v>
      </c>
    </row>
    <row r="138" customFormat="false" ht="45" hidden="false" customHeight="false" outlineLevel="0" collapsed="false">
      <c r="A138" s="24" t="s">
        <v>296</v>
      </c>
      <c r="B138" s="25" t="s">
        <v>297</v>
      </c>
      <c r="C138" s="36" t="s">
        <v>298</v>
      </c>
      <c r="D138" s="27" t="s">
        <v>37</v>
      </c>
      <c r="E138" s="27" t="n">
        <v>65</v>
      </c>
      <c r="F138" s="41" t="n">
        <v>5.05</v>
      </c>
      <c r="G138" s="29" t="n">
        <f aca="false">E138*F138</f>
        <v>328.25</v>
      </c>
      <c r="H138" s="29" t="n">
        <f aca="false">G138*(1+$H$33)</f>
        <v>402.007775</v>
      </c>
    </row>
    <row r="139" customFormat="false" ht="45" hidden="false" customHeight="false" outlineLevel="0" collapsed="false">
      <c r="A139" s="24" t="s">
        <v>299</v>
      </c>
      <c r="B139" s="25" t="s">
        <v>300</v>
      </c>
      <c r="C139" s="36" t="s">
        <v>301</v>
      </c>
      <c r="D139" s="27" t="s">
        <v>37</v>
      </c>
      <c r="E139" s="27" t="n">
        <v>33</v>
      </c>
      <c r="F139" s="41" t="n">
        <v>6.83</v>
      </c>
      <c r="G139" s="29" t="n">
        <f aca="false">E139*F139</f>
        <v>225.39</v>
      </c>
      <c r="H139" s="29" t="n">
        <f aca="false">G139*(1+$H$33)</f>
        <v>276.035133</v>
      </c>
    </row>
    <row r="140" customFormat="false" ht="45" hidden="false" customHeight="false" outlineLevel="0" collapsed="false">
      <c r="A140" s="24" t="s">
        <v>302</v>
      </c>
      <c r="B140" s="25" t="s">
        <v>303</v>
      </c>
      <c r="C140" s="36" t="s">
        <v>304</v>
      </c>
      <c r="D140" s="27" t="s">
        <v>37</v>
      </c>
      <c r="E140" s="27" t="n">
        <v>33</v>
      </c>
      <c r="F140" s="41" t="n">
        <v>9.67</v>
      </c>
      <c r="G140" s="29" t="n">
        <f aca="false">E140*F140</f>
        <v>319.11</v>
      </c>
      <c r="H140" s="29" t="n">
        <f aca="false">G140*(1+$H$33)</f>
        <v>390.814017</v>
      </c>
    </row>
    <row r="141" customFormat="false" ht="30" hidden="false" customHeight="false" outlineLevel="0" collapsed="false">
      <c r="A141" s="24" t="s">
        <v>305</v>
      </c>
      <c r="B141" s="25" t="s">
        <v>306</v>
      </c>
      <c r="C141" s="36" t="s">
        <v>307</v>
      </c>
      <c r="D141" s="27" t="s">
        <v>37</v>
      </c>
      <c r="E141" s="27" t="n">
        <v>33</v>
      </c>
      <c r="F141" s="41" t="n">
        <v>7.41</v>
      </c>
      <c r="G141" s="29" t="n">
        <f aca="false">E141*F141</f>
        <v>244.53</v>
      </c>
      <c r="H141" s="29" t="n">
        <f aca="false">G141*(1+$H$33)</f>
        <v>299.475891</v>
      </c>
    </row>
    <row r="142" customFormat="false" ht="30" hidden="false" customHeight="false" outlineLevel="0" collapsed="false">
      <c r="A142" s="24" t="s">
        <v>308</v>
      </c>
      <c r="B142" s="25" t="s">
        <v>309</v>
      </c>
      <c r="C142" s="36" t="s">
        <v>310</v>
      </c>
      <c r="D142" s="27" t="s">
        <v>87</v>
      </c>
      <c r="E142" s="27" t="n">
        <f aca="false">15</f>
        <v>15</v>
      </c>
      <c r="F142" s="41" t="n">
        <v>35.29</v>
      </c>
      <c r="G142" s="29" t="n">
        <f aca="false">E142*F142</f>
        <v>529.35</v>
      </c>
      <c r="H142" s="29" t="n">
        <f aca="false">G142*(1+$H$33)</f>
        <v>648.294945</v>
      </c>
    </row>
    <row r="143" customFormat="false" ht="30" hidden="false" customHeight="false" outlineLevel="0" collapsed="false">
      <c r="A143" s="24" t="s">
        <v>311</v>
      </c>
      <c r="B143" s="25" t="s">
        <v>312</v>
      </c>
      <c r="C143" s="36" t="s">
        <v>313</v>
      </c>
      <c r="D143" s="27" t="s">
        <v>37</v>
      </c>
      <c r="E143" s="56" t="n">
        <v>50</v>
      </c>
      <c r="F143" s="41" t="n">
        <v>6.21</v>
      </c>
      <c r="G143" s="29" t="n">
        <f aca="false">E143*F143</f>
        <v>310.5</v>
      </c>
      <c r="H143" s="29" t="n">
        <f aca="false">G143*(1+$H$33)</f>
        <v>380.26935</v>
      </c>
    </row>
    <row r="144" customFormat="false" ht="15" hidden="false" customHeight="false" outlineLevel="0" collapsed="false">
      <c r="A144" s="24" t="s">
        <v>314</v>
      </c>
      <c r="B144" s="25" t="s">
        <v>315</v>
      </c>
      <c r="C144" s="36" t="s">
        <v>316</v>
      </c>
      <c r="D144" s="27" t="s">
        <v>37</v>
      </c>
      <c r="E144" s="27" t="n">
        <v>50</v>
      </c>
      <c r="F144" s="41" t="n">
        <v>8.78</v>
      </c>
      <c r="G144" s="29" t="n">
        <f aca="false">E144*F144</f>
        <v>439</v>
      </c>
      <c r="H144" s="29" t="n">
        <f aca="false">G144*(1+$H$33)</f>
        <v>537.6433</v>
      </c>
    </row>
    <row r="145" customFormat="false" ht="15" hidden="false" customHeight="false" outlineLevel="0" collapsed="false">
      <c r="A145" s="24" t="s">
        <v>317</v>
      </c>
      <c r="B145" s="71" t="s">
        <v>318</v>
      </c>
      <c r="C145" s="36" t="s">
        <v>319</v>
      </c>
      <c r="D145" s="27" t="s">
        <v>37</v>
      </c>
      <c r="E145" s="27" t="n">
        <v>10</v>
      </c>
      <c r="F145" s="41" t="n">
        <v>14.52</v>
      </c>
      <c r="G145" s="29" t="n">
        <f aca="false">E145*F145</f>
        <v>145.2</v>
      </c>
      <c r="H145" s="29" t="n">
        <f aca="false">G145*(1+$H$33)</f>
        <v>177.82644</v>
      </c>
    </row>
    <row r="146" customFormat="false" ht="30" hidden="false" customHeight="false" outlineLevel="0" collapsed="false">
      <c r="A146" s="24" t="s">
        <v>320</v>
      </c>
      <c r="B146" s="25" t="s">
        <v>321</v>
      </c>
      <c r="C146" s="36" t="s">
        <v>322</v>
      </c>
      <c r="D146" s="27" t="s">
        <v>37</v>
      </c>
      <c r="E146" s="27" t="n">
        <v>13</v>
      </c>
      <c r="F146" s="41" t="n">
        <v>96.78</v>
      </c>
      <c r="G146" s="29" t="n">
        <f aca="false">E146*F146</f>
        <v>1258.14</v>
      </c>
      <c r="H146" s="29" t="n">
        <f aca="false">G146*(1+$H$33)</f>
        <v>1540.844058</v>
      </c>
    </row>
    <row r="147" customFormat="false" ht="15" hidden="false" customHeight="false" outlineLevel="0" collapsed="false">
      <c r="A147" s="24" t="s">
        <v>323</v>
      </c>
      <c r="B147" s="71" t="s">
        <v>324</v>
      </c>
      <c r="C147" s="36" t="s">
        <v>325</v>
      </c>
      <c r="D147" s="27" t="s">
        <v>37</v>
      </c>
      <c r="E147" s="27" t="n">
        <v>7</v>
      </c>
      <c r="F147" s="41" t="n">
        <v>525.94</v>
      </c>
      <c r="G147" s="29" t="n">
        <f aca="false">E147*F147</f>
        <v>3681.58</v>
      </c>
      <c r="H147" s="29" t="n">
        <f aca="false">G147*(1+$H$33)</f>
        <v>4508.831026</v>
      </c>
    </row>
    <row r="148" customFormat="false" ht="15" hidden="false" customHeight="false" outlineLevel="0" collapsed="false">
      <c r="A148" s="24" t="s">
        <v>326</v>
      </c>
      <c r="B148" s="25" t="s">
        <v>327</v>
      </c>
      <c r="C148" s="36" t="s">
        <v>328</v>
      </c>
      <c r="D148" s="27" t="s">
        <v>37</v>
      </c>
      <c r="E148" s="27" t="n">
        <v>7</v>
      </c>
      <c r="F148" s="41" t="n">
        <v>54.73</v>
      </c>
      <c r="G148" s="29" t="n">
        <f aca="false">E148*F148</f>
        <v>383.11</v>
      </c>
      <c r="H148" s="29" t="n">
        <f aca="false">G148*(1+$H$33)</f>
        <v>469.194817</v>
      </c>
    </row>
    <row r="149" customFormat="false" ht="15" hidden="false" customHeight="false" outlineLevel="0" collapsed="false">
      <c r="A149" s="24" t="s">
        <v>329</v>
      </c>
      <c r="B149" s="71" t="s">
        <v>330</v>
      </c>
      <c r="C149" s="36" t="s">
        <v>331</v>
      </c>
      <c r="D149" s="27" t="s">
        <v>37</v>
      </c>
      <c r="E149" s="27" t="n">
        <v>7</v>
      </c>
      <c r="F149" s="41" t="n">
        <v>55.01</v>
      </c>
      <c r="G149" s="29" t="n">
        <f aca="false">E149*F149</f>
        <v>385.07</v>
      </c>
      <c r="H149" s="29" t="n">
        <f aca="false">G149*(1+$H$33)</f>
        <v>471.595229</v>
      </c>
    </row>
    <row r="150" customFormat="false" ht="15" hidden="false" customHeight="false" outlineLevel="0" collapsed="false">
      <c r="A150" s="24" t="s">
        <v>332</v>
      </c>
      <c r="B150" s="25" t="s">
        <v>46</v>
      </c>
      <c r="C150" s="36" t="s">
        <v>333</v>
      </c>
      <c r="D150" s="27" t="s">
        <v>37</v>
      </c>
      <c r="E150" s="27" t="n">
        <v>19</v>
      </c>
      <c r="F150" s="41" t="n">
        <v>120.9</v>
      </c>
      <c r="G150" s="29" t="n">
        <f aca="false">E150*F150</f>
        <v>2297.1</v>
      </c>
      <c r="H150" s="29" t="n">
        <f aca="false">G150*(1+$H$33)</f>
        <v>2813.25837</v>
      </c>
    </row>
    <row r="151" customFormat="false" ht="15" hidden="false" customHeight="false" outlineLevel="0" collapsed="false">
      <c r="A151" s="24" t="s">
        <v>334</v>
      </c>
      <c r="B151" s="25" t="s">
        <v>175</v>
      </c>
      <c r="C151" s="36" t="s">
        <v>335</v>
      </c>
      <c r="D151" s="27" t="s">
        <v>336</v>
      </c>
      <c r="E151" s="27" t="n">
        <v>36</v>
      </c>
      <c r="F151" s="41" t="n">
        <v>102</v>
      </c>
      <c r="G151" s="29" t="n">
        <f aca="false">E151*F151</f>
        <v>3672</v>
      </c>
      <c r="H151" s="29" t="n">
        <f aca="false">G151*(1+$H$33)</f>
        <v>4497.0984</v>
      </c>
    </row>
    <row r="152" customFormat="false" ht="15" hidden="false" customHeight="false" outlineLevel="0" collapsed="false">
      <c r="A152" s="21" t="s">
        <v>337</v>
      </c>
      <c r="B152" s="22" t="s">
        <v>338</v>
      </c>
      <c r="C152" s="30"/>
      <c r="D152" s="30"/>
      <c r="E152" s="67"/>
      <c r="F152" s="61"/>
      <c r="G152" s="23" t="n">
        <f aca="false">SUM(G153,G158)</f>
        <v>18658.13</v>
      </c>
      <c r="H152" s="23" t="n">
        <f aca="false">G152*(1+$H$33)</f>
        <v>22850.611811</v>
      </c>
    </row>
    <row r="153" customFormat="false" ht="15" hidden="false" customHeight="false" outlineLevel="0" collapsed="false">
      <c r="A153" s="32" t="s">
        <v>339</v>
      </c>
      <c r="B153" s="33" t="s">
        <v>340</v>
      </c>
      <c r="C153" s="47"/>
      <c r="D153" s="47"/>
      <c r="E153" s="64"/>
      <c r="F153" s="62"/>
      <c r="G153" s="35" t="n">
        <f aca="false">SUM(G154:G157)</f>
        <v>10757.48</v>
      </c>
      <c r="H153" s="35" t="n">
        <f aca="false">G153*(1+$H$33)</f>
        <v>13174.685756</v>
      </c>
    </row>
    <row r="154" customFormat="false" ht="15" hidden="false" customHeight="false" outlineLevel="0" collapsed="false">
      <c r="A154" s="24" t="s">
        <v>341</v>
      </c>
      <c r="B154" s="25" t="s">
        <v>342</v>
      </c>
      <c r="C154" s="50" t="s">
        <v>343</v>
      </c>
      <c r="D154" s="27" t="s">
        <v>37</v>
      </c>
      <c r="E154" s="27" t="n">
        <v>19</v>
      </c>
      <c r="F154" s="41" t="n">
        <v>14.05</v>
      </c>
      <c r="G154" s="29" t="n">
        <f aca="false">E154*F154</f>
        <v>266.95</v>
      </c>
      <c r="H154" s="29" t="n">
        <f aca="false">G154*(1+$H$33)</f>
        <v>326.933665</v>
      </c>
    </row>
    <row r="155" customFormat="false" ht="30" hidden="false" customHeight="false" outlineLevel="0" collapsed="false">
      <c r="A155" s="24" t="s">
        <v>344</v>
      </c>
      <c r="B155" s="25" t="s">
        <v>345</v>
      </c>
      <c r="C155" s="50" t="s">
        <v>346</v>
      </c>
      <c r="D155" s="27" t="s">
        <v>37</v>
      </c>
      <c r="E155" s="27" t="n">
        <v>12</v>
      </c>
      <c r="F155" s="41" t="n">
        <v>343.83</v>
      </c>
      <c r="G155" s="29" t="n">
        <f aca="false">E155*F155</f>
        <v>4125.96</v>
      </c>
      <c r="H155" s="29" t="n">
        <f aca="false">G155*(1+$H$33)</f>
        <v>5053.063212</v>
      </c>
    </row>
    <row r="156" customFormat="false" ht="45" hidden="false" customHeight="false" outlineLevel="0" collapsed="false">
      <c r="A156" s="24" t="s">
        <v>347</v>
      </c>
      <c r="B156" s="25" t="s">
        <v>46</v>
      </c>
      <c r="C156" s="50" t="s">
        <v>348</v>
      </c>
      <c r="D156" s="27" t="s">
        <v>37</v>
      </c>
      <c r="E156" s="27" t="n">
        <v>5</v>
      </c>
      <c r="F156" s="41" t="n">
        <v>692.09</v>
      </c>
      <c r="G156" s="29" t="n">
        <f aca="false">E156*F156</f>
        <v>3460.45</v>
      </c>
      <c r="H156" s="29" t="n">
        <f aca="false">G156*(1+$H$33)</f>
        <v>4238.013115</v>
      </c>
    </row>
    <row r="157" customFormat="false" ht="60" hidden="false" customHeight="false" outlineLevel="0" collapsed="false">
      <c r="A157" s="24" t="s">
        <v>349</v>
      </c>
      <c r="B157" s="25" t="s">
        <v>350</v>
      </c>
      <c r="C157" s="50" t="s">
        <v>351</v>
      </c>
      <c r="D157" s="27" t="s">
        <v>37</v>
      </c>
      <c r="E157" s="27" t="n">
        <v>18</v>
      </c>
      <c r="F157" s="41" t="n">
        <v>161.34</v>
      </c>
      <c r="G157" s="29" t="n">
        <f aca="false">E157*F157</f>
        <v>2904.12</v>
      </c>
      <c r="H157" s="29" t="n">
        <f aca="false">G157*(1+$H$33)</f>
        <v>3556.675764</v>
      </c>
    </row>
    <row r="158" customFormat="false" ht="15" hidden="false" customHeight="false" outlineLevel="0" collapsed="false">
      <c r="A158" s="32" t="s">
        <v>352</v>
      </c>
      <c r="B158" s="33" t="s">
        <v>353</v>
      </c>
      <c r="C158" s="47"/>
      <c r="D158" s="47"/>
      <c r="E158" s="64"/>
      <c r="F158" s="62"/>
      <c r="G158" s="35" t="n">
        <f aca="false">SUM(G159:G162)</f>
        <v>7900.65</v>
      </c>
      <c r="H158" s="35" t="n">
        <f aca="false">G158*(1+$H$33)</f>
        <v>9675.926055</v>
      </c>
    </row>
    <row r="159" customFormat="false" ht="30" hidden="false" customHeight="false" outlineLevel="0" collapsed="false">
      <c r="A159" s="24" t="s">
        <v>354</v>
      </c>
      <c r="B159" s="25" t="s">
        <v>355</v>
      </c>
      <c r="C159" s="65" t="s">
        <v>356</v>
      </c>
      <c r="D159" s="27" t="s">
        <v>37</v>
      </c>
      <c r="E159" s="27" t="n">
        <v>30</v>
      </c>
      <c r="F159" s="41" t="n">
        <v>33.44</v>
      </c>
      <c r="G159" s="29" t="n">
        <f aca="false">E159*F159</f>
        <v>1003.2</v>
      </c>
      <c r="H159" s="29" t="n">
        <f aca="false">G159*(1+$H$33)</f>
        <v>1228.61904</v>
      </c>
    </row>
    <row r="160" customFormat="false" ht="30" hidden="false" customHeight="false" outlineLevel="0" collapsed="false">
      <c r="A160" s="24" t="s">
        <v>357</v>
      </c>
      <c r="B160" s="25" t="s">
        <v>358</v>
      </c>
      <c r="C160" s="65" t="s">
        <v>359</v>
      </c>
      <c r="D160" s="27" t="s">
        <v>37</v>
      </c>
      <c r="E160" s="27" t="n">
        <v>45</v>
      </c>
      <c r="F160" s="41" t="n">
        <v>66.36</v>
      </c>
      <c r="G160" s="29" t="n">
        <f aca="false">E160*F160</f>
        <v>2986.2</v>
      </c>
      <c r="H160" s="29" t="n">
        <f aca="false">G160*(1+$H$33)</f>
        <v>3657.19914</v>
      </c>
    </row>
    <row r="161" customFormat="false" ht="30" hidden="false" customHeight="false" outlineLevel="0" collapsed="false">
      <c r="A161" s="24" t="s">
        <v>360</v>
      </c>
      <c r="B161" s="25" t="s">
        <v>361</v>
      </c>
      <c r="C161" s="65" t="s">
        <v>362</v>
      </c>
      <c r="D161" s="27" t="s">
        <v>37</v>
      </c>
      <c r="E161" s="27" t="n">
        <v>25</v>
      </c>
      <c r="F161" s="41" t="n">
        <v>74.67</v>
      </c>
      <c r="G161" s="29" t="n">
        <f aca="false">E161*F161</f>
        <v>1866.75</v>
      </c>
      <c r="H161" s="29" t="n">
        <f aca="false">G161*(1+$H$33)</f>
        <v>2286.208725</v>
      </c>
    </row>
    <row r="162" customFormat="false" ht="30" hidden="false" customHeight="false" outlineLevel="0" collapsed="false">
      <c r="A162" s="24" t="s">
        <v>363</v>
      </c>
      <c r="B162" s="25" t="s">
        <v>364</v>
      </c>
      <c r="C162" s="65" t="s">
        <v>365</v>
      </c>
      <c r="D162" s="27" t="s">
        <v>37</v>
      </c>
      <c r="E162" s="27" t="n">
        <v>25</v>
      </c>
      <c r="F162" s="41" t="n">
        <v>81.78</v>
      </c>
      <c r="G162" s="29" t="n">
        <f aca="false">E162*F162</f>
        <v>2044.5</v>
      </c>
      <c r="H162" s="29" t="n">
        <f aca="false">G162*(1+$H$33)</f>
        <v>2503.89915</v>
      </c>
    </row>
    <row r="163" customFormat="false" ht="15" hidden="false" customHeight="false" outlineLevel="0" collapsed="false">
      <c r="A163" s="21" t="s">
        <v>366</v>
      </c>
      <c r="B163" s="22" t="s">
        <v>367</v>
      </c>
      <c r="C163" s="30"/>
      <c r="D163" s="30"/>
      <c r="E163" s="67"/>
      <c r="F163" s="61"/>
      <c r="G163" s="23" t="n">
        <f aca="false">SUM(G164:G171)</f>
        <v>49477.6156</v>
      </c>
      <c r="H163" s="23" t="n">
        <f aca="false">G163*(1+$H$33)</f>
        <v>60595.23582532</v>
      </c>
    </row>
    <row r="164" customFormat="false" ht="15" hidden="false" customHeight="false" outlineLevel="0" collapsed="false">
      <c r="A164" s="24" t="s">
        <v>368</v>
      </c>
      <c r="B164" s="65" t="s">
        <v>116</v>
      </c>
      <c r="C164" s="65" t="s">
        <v>369</v>
      </c>
      <c r="D164" s="72" t="s">
        <v>118</v>
      </c>
      <c r="E164" s="73" t="n">
        <v>31</v>
      </c>
      <c r="F164" s="29" t="n">
        <v>4.12</v>
      </c>
      <c r="G164" s="29" t="n">
        <f aca="false">E164*F164</f>
        <v>127.72</v>
      </c>
      <c r="H164" s="29" t="n">
        <f aca="false">G164*(1+$H$33)</f>
        <v>156.418684</v>
      </c>
    </row>
    <row r="165" customFormat="false" ht="15" hidden="false" customHeight="false" outlineLevel="0" collapsed="false">
      <c r="A165" s="74" t="s">
        <v>370</v>
      </c>
      <c r="B165" s="75" t="s">
        <v>153</v>
      </c>
      <c r="C165" s="75" t="s">
        <v>371</v>
      </c>
      <c r="D165" s="76" t="s">
        <v>118</v>
      </c>
      <c r="E165" s="77" t="n">
        <v>20</v>
      </c>
      <c r="F165" s="78" t="n">
        <v>4.91</v>
      </c>
      <c r="G165" s="78" t="n">
        <f aca="false">E165*F165</f>
        <v>98.2</v>
      </c>
      <c r="H165" s="78" t="n">
        <f aca="false">G165*(1+$H$33)</f>
        <v>120.26554</v>
      </c>
    </row>
    <row r="166" customFormat="false" ht="30" hidden="false" customHeight="false" outlineLevel="0" collapsed="false">
      <c r="A166" s="74" t="s">
        <v>372</v>
      </c>
      <c r="B166" s="75" t="s">
        <v>153</v>
      </c>
      <c r="C166" s="75" t="s">
        <v>373</v>
      </c>
      <c r="D166" s="76" t="s">
        <v>118</v>
      </c>
      <c r="E166" s="77" t="n">
        <v>281</v>
      </c>
      <c r="F166" s="78" t="n">
        <v>23.51</v>
      </c>
      <c r="G166" s="78" t="n">
        <f aca="false">E166*F166</f>
        <v>6606.31</v>
      </c>
      <c r="H166" s="78" t="n">
        <f aca="false">G166*(1+$H$33)</f>
        <v>8090.747857</v>
      </c>
    </row>
    <row r="167" customFormat="false" ht="30" hidden="false" customHeight="false" outlineLevel="0" collapsed="false">
      <c r="A167" s="24" t="s">
        <v>374</v>
      </c>
      <c r="B167" s="65" t="s">
        <v>116</v>
      </c>
      <c r="C167" s="65" t="s">
        <v>117</v>
      </c>
      <c r="D167" s="72" t="s">
        <v>118</v>
      </c>
      <c r="E167" s="73" t="n">
        <v>309.03</v>
      </c>
      <c r="F167" s="29" t="n">
        <v>18.52</v>
      </c>
      <c r="G167" s="29" t="n">
        <f aca="false">E167*F167</f>
        <v>5723.2356</v>
      </c>
      <c r="H167" s="29" t="n">
        <f aca="false">G167*(1+$H$33)</f>
        <v>7009.24663932</v>
      </c>
    </row>
    <row r="168" customFormat="false" ht="30" hidden="false" customHeight="false" outlineLevel="0" collapsed="false">
      <c r="A168" s="24" t="s">
        <v>375</v>
      </c>
      <c r="B168" s="65" t="s">
        <v>103</v>
      </c>
      <c r="C168" s="65" t="s">
        <v>376</v>
      </c>
      <c r="D168" s="72" t="s">
        <v>377</v>
      </c>
      <c r="E168" s="73" t="n">
        <v>191</v>
      </c>
      <c r="F168" s="37" t="n">
        <v>59.58</v>
      </c>
      <c r="G168" s="52" t="n">
        <f aca="false">E168*F168</f>
        <v>11379.78</v>
      </c>
      <c r="H168" s="52" t="n">
        <f aca="false">G168*(1+$H$33)</f>
        <v>13936.816566</v>
      </c>
    </row>
    <row r="169" customFormat="false" ht="30" hidden="false" customHeight="false" outlineLevel="0" collapsed="false">
      <c r="A169" s="24" t="s">
        <v>378</v>
      </c>
      <c r="B169" s="65" t="s">
        <v>103</v>
      </c>
      <c r="C169" s="65" t="s">
        <v>379</v>
      </c>
      <c r="D169" s="72" t="s">
        <v>377</v>
      </c>
      <c r="E169" s="73" t="n">
        <v>47</v>
      </c>
      <c r="F169" s="52" t="n">
        <v>193.06</v>
      </c>
      <c r="G169" s="52" t="n">
        <f aca="false">E169*F169</f>
        <v>9073.82</v>
      </c>
      <c r="H169" s="52" t="n">
        <f aca="false">G169*(1+$H$33)</f>
        <v>11112.707354</v>
      </c>
    </row>
    <row r="170" customFormat="false" ht="15" hidden="false" customHeight="false" outlineLevel="0" collapsed="false">
      <c r="A170" s="24" t="s">
        <v>380</v>
      </c>
      <c r="B170" s="38" t="s">
        <v>381</v>
      </c>
      <c r="C170" s="50" t="s">
        <v>382</v>
      </c>
      <c r="D170" s="56" t="s">
        <v>383</v>
      </c>
      <c r="E170" s="56" t="n">
        <v>7</v>
      </c>
      <c r="F170" s="52" t="n">
        <v>903.56</v>
      </c>
      <c r="G170" s="52" t="n">
        <f aca="false">E170*F170</f>
        <v>6324.92</v>
      </c>
      <c r="H170" s="52" t="n">
        <f aca="false">G170*(1+$H$33)</f>
        <v>7746.129524</v>
      </c>
    </row>
    <row r="171" customFormat="false" ht="30" hidden="false" customHeight="false" outlineLevel="0" collapsed="false">
      <c r="A171" s="24" t="s">
        <v>384</v>
      </c>
      <c r="B171" s="38" t="s">
        <v>385</v>
      </c>
      <c r="C171" s="50" t="s">
        <v>386</v>
      </c>
      <c r="D171" s="72" t="s">
        <v>118</v>
      </c>
      <c r="E171" s="56" t="n">
        <v>81</v>
      </c>
      <c r="F171" s="52" t="n">
        <v>125.23</v>
      </c>
      <c r="G171" s="52" t="n">
        <f aca="false">E171*F171</f>
        <v>10143.63</v>
      </c>
      <c r="H171" s="52" t="n">
        <f aca="false">G171*(1+$H$33)</f>
        <v>12422.903661</v>
      </c>
    </row>
    <row r="172" customFormat="false" ht="15" hidden="false" customHeight="false" outlineLevel="0" collapsed="false">
      <c r="A172" s="21" t="s">
        <v>387</v>
      </c>
      <c r="B172" s="22" t="s">
        <v>388</v>
      </c>
      <c r="C172" s="30"/>
      <c r="D172" s="30"/>
      <c r="E172" s="67"/>
      <c r="F172" s="61"/>
      <c r="G172" s="23" t="n">
        <f aca="false">SUM(G173:G175)</f>
        <v>5551.33</v>
      </c>
      <c r="H172" s="23" t="n">
        <f aca="false">G172*(1+$H$33)</f>
        <v>6798.713851</v>
      </c>
    </row>
    <row r="173" customFormat="false" ht="15" hidden="false" customHeight="false" outlineLevel="0" collapsed="false">
      <c r="A173" s="24" t="s">
        <v>389</v>
      </c>
      <c r="B173" s="25" t="s">
        <v>390</v>
      </c>
      <c r="C173" s="50" t="s">
        <v>391</v>
      </c>
      <c r="D173" s="27" t="s">
        <v>55</v>
      </c>
      <c r="E173" s="27" t="n">
        <v>926</v>
      </c>
      <c r="F173" s="41" t="n">
        <v>1.89</v>
      </c>
      <c r="G173" s="29" t="n">
        <f aca="false">SUM(E173*F173)</f>
        <v>1750.14</v>
      </c>
      <c r="H173" s="29" t="n">
        <f aca="false">G173*(1+$H$33)</f>
        <v>2143.396458</v>
      </c>
    </row>
    <row r="174" customFormat="false" ht="15" hidden="false" customHeight="false" outlineLevel="0" collapsed="false">
      <c r="A174" s="24" t="s">
        <v>392</v>
      </c>
      <c r="B174" s="25" t="s">
        <v>393</v>
      </c>
      <c r="C174" s="65" t="s">
        <v>394</v>
      </c>
      <c r="D174" s="27" t="s">
        <v>74</v>
      </c>
      <c r="E174" s="27" t="n">
        <v>47</v>
      </c>
      <c r="F174" s="41" t="n">
        <v>15.77</v>
      </c>
      <c r="G174" s="29" t="n">
        <f aca="false">SUM(E174*F174)</f>
        <v>741.19</v>
      </c>
      <c r="H174" s="29" t="n">
        <f aca="false">G174*(1+$H$33)</f>
        <v>907.735393</v>
      </c>
    </row>
    <row r="175" customFormat="false" ht="15" hidden="false" customHeight="false" outlineLevel="0" collapsed="false">
      <c r="A175" s="24" t="s">
        <v>395</v>
      </c>
      <c r="B175" s="25" t="s">
        <v>175</v>
      </c>
      <c r="C175" s="65" t="s">
        <v>335</v>
      </c>
      <c r="D175" s="27" t="s">
        <v>336</v>
      </c>
      <c r="E175" s="27" t="n">
        <v>30</v>
      </c>
      <c r="F175" s="41" t="n">
        <v>102</v>
      </c>
      <c r="G175" s="29" t="n">
        <f aca="false">SUM(E175*F175)</f>
        <v>3060</v>
      </c>
      <c r="H175" s="29" t="n">
        <f aca="false">G175*(1+$H$33)</f>
        <v>3747.582</v>
      </c>
    </row>
    <row r="176" customFormat="false" ht="15" hidden="false" customHeight="false" outlineLevel="0" collapsed="false">
      <c r="A176" s="21" t="s">
        <v>396</v>
      </c>
      <c r="B176" s="22" t="s">
        <v>397</v>
      </c>
      <c r="C176" s="30"/>
      <c r="D176" s="30"/>
      <c r="E176" s="67"/>
      <c r="F176" s="61"/>
      <c r="G176" s="23" t="n">
        <f aca="false">SUM(G177:G177)</f>
        <v>26897.598</v>
      </c>
      <c r="H176" s="23" t="n">
        <f aca="false">G176*(1+$H$33)</f>
        <v>32941.4882706</v>
      </c>
    </row>
    <row r="177" customFormat="false" ht="45" hidden="false" customHeight="false" outlineLevel="0" collapsed="false">
      <c r="A177" s="24" t="s">
        <v>398</v>
      </c>
      <c r="B177" s="25" t="s">
        <v>288</v>
      </c>
      <c r="C177" s="65" t="s">
        <v>399</v>
      </c>
      <c r="D177" s="27" t="s">
        <v>400</v>
      </c>
      <c r="E177" s="27" t="n">
        <v>10345.23</v>
      </c>
      <c r="F177" s="41" t="n">
        <v>2.6</v>
      </c>
      <c r="G177" s="29" t="n">
        <f aca="false">SUM(E177*F177)</f>
        <v>26897.598</v>
      </c>
      <c r="H177" s="29" t="n">
        <f aca="false">G177*(1+$H$33)</f>
        <v>32941.4882706</v>
      </c>
    </row>
    <row r="178" customFormat="false" ht="15" hidden="false" customHeight="false" outlineLevel="0" collapsed="false">
      <c r="A178" s="79"/>
      <c r="B178" s="80"/>
      <c r="C178" s="81"/>
      <c r="D178" s="82" t="s">
        <v>401</v>
      </c>
      <c r="E178" s="82"/>
      <c r="F178" s="82"/>
      <c r="G178" s="82"/>
      <c r="H178" s="83" t="n">
        <f aca="false">SUM(G36+G38+G68+G75+G88+G119+G123+G152+G163+G172+G176)</f>
        <v>523838.776004</v>
      </c>
      <c r="I178" s="84"/>
    </row>
    <row r="179" customFormat="false" ht="15" hidden="false" customHeight="false" outlineLevel="0" collapsed="false">
      <c r="A179" s="85" t="s">
        <v>42</v>
      </c>
      <c r="B179" s="85"/>
      <c r="C179" s="85"/>
      <c r="D179" s="85"/>
      <c r="E179" s="85"/>
      <c r="F179" s="85"/>
      <c r="G179" s="85"/>
      <c r="H179" s="20" t="n">
        <f aca="false">SUM(H36+H38+H68+H75+H88+H119+H123+H152+H163+H172+H176)</f>
        <v>641545.348972099</v>
      </c>
    </row>
    <row r="180" customFormat="false" ht="15" hidden="false" customHeight="false" outlineLevel="0" collapsed="false">
      <c r="A180" s="86"/>
      <c r="B180" s="87"/>
      <c r="C180" s="87"/>
      <c r="D180" s="87"/>
      <c r="E180" s="87"/>
      <c r="F180" s="87"/>
      <c r="G180" s="87"/>
      <c r="H180" s="87"/>
    </row>
  </sheetData>
  <mergeCells count="37">
    <mergeCell ref="A1:H1"/>
    <mergeCell ref="B2:H2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A33:G33"/>
    <mergeCell ref="B36:F36"/>
    <mergeCell ref="B124:F124"/>
    <mergeCell ref="D178:G178"/>
    <mergeCell ref="A179:G179"/>
    <mergeCell ref="B180:H180"/>
  </mergeCells>
  <hyperlinks>
    <hyperlink ref="B145" r:id="rId1" display="04324/ORSE"/>
    <hyperlink ref="B147" r:id="rId2" display="04387/ORSE"/>
    <hyperlink ref="B149" r:id="rId3" display="07609/ORSE"/>
  </hyperlinks>
  <printOptions headings="false" gridLines="false" gridLinesSet="true" horizontalCentered="true" verticalCentered="false"/>
  <pageMargins left="0.7875" right="0.7875" top="1.53541666666667" bottom="0.66875" header="0.236111111111111" footer="0.19652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&amp;C&amp;"ECOFONT VERA SANS,Regular"SUPERVISÃO DE OBRAS E REFORMAS - SOR
ANEXO II - TERMO DE REFERÊNCIA</oddHeader>
    <oddFooter>&amp;C&amp;"Arial1,Regular"Rua da Estrela, 421, Centro Histórico- Praia Grande – São Luís/MA – CEP 65010-200
Telefone: (98) 3221-1343 – Fax (98) 3231-0958
Página &amp;P de &amp;N</oddFooter>
  </headerFooter>
  <rowBreaks count="2" manualBreakCount="2">
    <brk id="74" man="true" max="16383" min="0"/>
    <brk id="137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14" activeCellId="0" sqref="N14"/>
    </sheetView>
  </sheetViews>
  <sheetFormatPr defaultColWidth="8.6015625" defaultRowHeight="13.5" zeroHeight="false" outlineLevelRow="0" outlineLevelCol="0"/>
  <cols>
    <col collapsed="false" customWidth="true" hidden="false" outlineLevel="0" max="1" min="1" style="0" width="27.1"/>
    <col collapsed="false" customWidth="true" hidden="false" outlineLevel="0" max="3" min="3" style="0" width="12.16"/>
    <col collapsed="false" customWidth="true" hidden="false" outlineLevel="0" max="4" min="4" style="0" width="54.6"/>
    <col collapsed="false" customWidth="true" hidden="false" outlineLevel="0" max="8" min="8" style="0" width="12.8"/>
  </cols>
  <sheetData>
    <row r="1" customFormat="false" ht="68.65" hidden="false" customHeight="true" outlineLevel="0" collapsed="false">
      <c r="A1" s="88" t="s">
        <v>402</v>
      </c>
      <c r="B1" s="88"/>
      <c r="C1" s="88"/>
      <c r="D1" s="88"/>
      <c r="E1" s="88"/>
      <c r="F1" s="88"/>
      <c r="G1" s="88"/>
      <c r="H1" s="88"/>
    </row>
    <row r="4" customFormat="false" ht="27" hidden="false" customHeight="true" outlineLevel="0" collapsed="false">
      <c r="A4" s="89" t="s">
        <v>403</v>
      </c>
      <c r="B4" s="90" t="s">
        <v>404</v>
      </c>
      <c r="C4" s="89" t="s">
        <v>405</v>
      </c>
      <c r="D4" s="89" t="s">
        <v>406</v>
      </c>
      <c r="E4" s="89" t="s">
        <v>407</v>
      </c>
      <c r="F4" s="89"/>
      <c r="G4" s="91" t="s">
        <v>408</v>
      </c>
      <c r="H4" s="90" t="s">
        <v>409</v>
      </c>
      <c r="I4" s="90" t="s">
        <v>410</v>
      </c>
      <c r="J4" s="90" t="s">
        <v>411</v>
      </c>
    </row>
    <row r="5" customFormat="false" ht="39.75" hidden="false" customHeight="true" outlineLevel="0" collapsed="false">
      <c r="A5" s="92" t="s">
        <v>57</v>
      </c>
      <c r="B5" s="93"/>
      <c r="C5" s="94"/>
      <c r="D5" s="95" t="s">
        <v>58</v>
      </c>
      <c r="E5" s="94" t="s">
        <v>412</v>
      </c>
      <c r="F5" s="94"/>
      <c r="G5" s="96" t="s">
        <v>83</v>
      </c>
      <c r="H5" s="97" t="n">
        <v>1</v>
      </c>
      <c r="I5" s="98" t="n">
        <f aca="false">J6</f>
        <v>3.689312</v>
      </c>
      <c r="J5" s="98" t="n">
        <f aca="false">I5*H5</f>
        <v>3.689312</v>
      </c>
    </row>
    <row r="6" customFormat="false" ht="24" hidden="false" customHeight="true" outlineLevel="0" collapsed="false">
      <c r="A6" s="99" t="s">
        <v>413</v>
      </c>
      <c r="B6" s="100" t="s">
        <v>414</v>
      </c>
      <c r="C6" s="99" t="s">
        <v>103</v>
      </c>
      <c r="D6" s="99" t="s">
        <v>415</v>
      </c>
      <c r="E6" s="99" t="s">
        <v>416</v>
      </c>
      <c r="F6" s="99"/>
      <c r="G6" s="101" t="s">
        <v>417</v>
      </c>
      <c r="H6" s="102" t="n">
        <v>0.2453</v>
      </c>
      <c r="I6" s="103" t="n">
        <v>15.04</v>
      </c>
      <c r="J6" s="103" t="n">
        <f aca="false">H6*I6</f>
        <v>3.689312</v>
      </c>
    </row>
    <row r="8" customFormat="false" ht="27" hidden="false" customHeight="true" outlineLevel="0" collapsed="false">
      <c r="A8" s="89" t="s">
        <v>418</v>
      </c>
      <c r="B8" s="90" t="s">
        <v>404</v>
      </c>
      <c r="C8" s="89" t="s">
        <v>405</v>
      </c>
      <c r="D8" s="89" t="s">
        <v>406</v>
      </c>
      <c r="E8" s="89" t="s">
        <v>407</v>
      </c>
      <c r="F8" s="89"/>
      <c r="G8" s="91" t="s">
        <v>408</v>
      </c>
      <c r="H8" s="90" t="s">
        <v>409</v>
      </c>
      <c r="I8" s="90" t="s">
        <v>410</v>
      </c>
      <c r="J8" s="90" t="s">
        <v>411</v>
      </c>
    </row>
    <row r="9" customFormat="false" ht="36" hidden="false" customHeight="true" outlineLevel="0" collapsed="false">
      <c r="A9" s="92" t="s">
        <v>57</v>
      </c>
      <c r="B9" s="93"/>
      <c r="C9" s="94"/>
      <c r="D9" s="95" t="s">
        <v>419</v>
      </c>
      <c r="E9" s="94" t="s">
        <v>412</v>
      </c>
      <c r="F9" s="94"/>
      <c r="G9" s="96" t="s">
        <v>83</v>
      </c>
      <c r="H9" s="97" t="n">
        <v>1</v>
      </c>
      <c r="I9" s="98" t="n">
        <v>5.2</v>
      </c>
      <c r="J9" s="98" t="n">
        <f aca="false">I9*H9</f>
        <v>5.2</v>
      </c>
    </row>
    <row r="10" customFormat="false" ht="25.5" hidden="false" customHeight="true" outlineLevel="0" collapsed="false">
      <c r="A10" s="99" t="s">
        <v>413</v>
      </c>
      <c r="B10" s="100" t="s">
        <v>414</v>
      </c>
      <c r="C10" s="99" t="s">
        <v>103</v>
      </c>
      <c r="D10" s="99" t="s">
        <v>415</v>
      </c>
      <c r="E10" s="99" t="s">
        <v>416</v>
      </c>
      <c r="F10" s="99"/>
      <c r="G10" s="101" t="s">
        <v>417</v>
      </c>
      <c r="H10" s="102" t="n">
        <v>0.3457</v>
      </c>
      <c r="I10" s="103" t="n">
        <v>15.04</v>
      </c>
      <c r="J10" s="103" t="n">
        <f aca="false">H10*I10</f>
        <v>5.199328</v>
      </c>
    </row>
    <row r="12" customFormat="false" ht="27" hidden="false" customHeight="true" outlineLevel="0" collapsed="false">
      <c r="A12" s="89" t="s">
        <v>420</v>
      </c>
      <c r="B12" s="90" t="s">
        <v>404</v>
      </c>
      <c r="C12" s="89" t="s">
        <v>405</v>
      </c>
      <c r="D12" s="89" t="s">
        <v>406</v>
      </c>
      <c r="E12" s="89" t="s">
        <v>407</v>
      </c>
      <c r="F12" s="89"/>
      <c r="G12" s="91" t="s">
        <v>408</v>
      </c>
      <c r="H12" s="90" t="s">
        <v>409</v>
      </c>
      <c r="I12" s="90" t="s">
        <v>410</v>
      </c>
      <c r="J12" s="90" t="s">
        <v>411</v>
      </c>
    </row>
    <row r="13" customFormat="false" ht="24" hidden="false" customHeight="true" outlineLevel="0" collapsed="false">
      <c r="A13" s="92" t="s">
        <v>57</v>
      </c>
      <c r="B13" s="93"/>
      <c r="C13" s="94"/>
      <c r="D13" s="95" t="s">
        <v>76</v>
      </c>
      <c r="E13" s="94" t="s">
        <v>412</v>
      </c>
      <c r="F13" s="94"/>
      <c r="G13" s="96" t="s">
        <v>83</v>
      </c>
      <c r="H13" s="97" t="n">
        <v>1</v>
      </c>
      <c r="I13" s="98" t="n">
        <f aca="false">J14</f>
        <v>11.2099888</v>
      </c>
      <c r="J13" s="98" t="n">
        <f aca="false">I13*H13</f>
        <v>11.2099888</v>
      </c>
    </row>
    <row r="14" customFormat="false" ht="30" hidden="false" customHeight="true" outlineLevel="0" collapsed="false">
      <c r="A14" s="99" t="s">
        <v>413</v>
      </c>
      <c r="B14" s="100" t="s">
        <v>414</v>
      </c>
      <c r="C14" s="99" t="s">
        <v>103</v>
      </c>
      <c r="D14" s="99" t="s">
        <v>415</v>
      </c>
      <c r="E14" s="99" t="s">
        <v>416</v>
      </c>
      <c r="F14" s="99"/>
      <c r="G14" s="101" t="s">
        <v>417</v>
      </c>
      <c r="H14" s="102" t="n">
        <v>0.745345</v>
      </c>
      <c r="I14" s="103" t="n">
        <v>15.04</v>
      </c>
      <c r="J14" s="103" t="n">
        <f aca="false">H14*I14</f>
        <v>11.2099888</v>
      </c>
    </row>
    <row r="18" customFormat="false" ht="27" hidden="false" customHeight="true" outlineLevel="0" collapsed="false">
      <c r="A18" s="104" t="s">
        <v>421</v>
      </c>
      <c r="B18" s="105" t="s">
        <v>404</v>
      </c>
      <c r="C18" s="104" t="s">
        <v>405</v>
      </c>
      <c r="D18" s="104" t="s">
        <v>406</v>
      </c>
      <c r="E18" s="104" t="s">
        <v>407</v>
      </c>
      <c r="F18" s="104"/>
      <c r="G18" s="106" t="s">
        <v>408</v>
      </c>
      <c r="H18" s="105" t="s">
        <v>409</v>
      </c>
      <c r="I18" s="105" t="s">
        <v>410</v>
      </c>
      <c r="J18" s="105" t="s">
        <v>411</v>
      </c>
    </row>
    <row r="19" customFormat="false" ht="38.25" hidden="false" customHeight="true" outlineLevel="0" collapsed="false">
      <c r="A19" s="95" t="s">
        <v>57</v>
      </c>
      <c r="B19" s="93"/>
      <c r="C19" s="94"/>
      <c r="D19" s="95" t="s">
        <v>289</v>
      </c>
      <c r="E19" s="94" t="s">
        <v>422</v>
      </c>
      <c r="F19" s="94"/>
      <c r="G19" s="96" t="s">
        <v>83</v>
      </c>
      <c r="H19" s="97" t="n">
        <v>1</v>
      </c>
      <c r="I19" s="98" t="n">
        <f aca="false">SUM(J20:J22)</f>
        <v>4.15536</v>
      </c>
      <c r="J19" s="98" t="n">
        <f aca="false">I19*H19</f>
        <v>4.15536</v>
      </c>
    </row>
    <row r="20" customFormat="false" ht="22.5" hidden="false" customHeight="true" outlineLevel="0" collapsed="false">
      <c r="A20" s="107" t="s">
        <v>423</v>
      </c>
      <c r="B20" s="108" t="s">
        <v>424</v>
      </c>
      <c r="C20" s="107" t="s">
        <v>116</v>
      </c>
      <c r="D20" s="107" t="s">
        <v>425</v>
      </c>
      <c r="E20" s="107" t="s">
        <v>426</v>
      </c>
      <c r="F20" s="107"/>
      <c r="G20" s="109" t="s">
        <v>383</v>
      </c>
      <c r="H20" s="110" t="n">
        <v>1</v>
      </c>
      <c r="I20" s="111" t="n">
        <v>1.15</v>
      </c>
      <c r="J20" s="112" t="n">
        <f aca="false">H20*I20</f>
        <v>1.15</v>
      </c>
    </row>
    <row r="21" customFormat="false" ht="25.5" hidden="false" customHeight="true" outlineLevel="0" collapsed="false">
      <c r="A21" s="107" t="s">
        <v>423</v>
      </c>
      <c r="B21" s="108" t="s">
        <v>427</v>
      </c>
      <c r="C21" s="107" t="s">
        <v>103</v>
      </c>
      <c r="D21" s="107" t="s">
        <v>428</v>
      </c>
      <c r="E21" s="107" t="s">
        <v>429</v>
      </c>
      <c r="F21" s="107"/>
      <c r="G21" s="109" t="s">
        <v>417</v>
      </c>
      <c r="H21" s="110" t="n">
        <v>0.077</v>
      </c>
      <c r="I21" s="111" t="n">
        <v>16.18</v>
      </c>
      <c r="J21" s="113" t="n">
        <f aca="false">H21*I21</f>
        <v>1.24586</v>
      </c>
    </row>
    <row r="22" customFormat="false" ht="18.75" hidden="false" customHeight="true" outlineLevel="0" collapsed="false">
      <c r="A22" s="107" t="s">
        <v>423</v>
      </c>
      <c r="B22" s="108" t="s">
        <v>430</v>
      </c>
      <c r="C22" s="107" t="s">
        <v>103</v>
      </c>
      <c r="D22" s="107" t="s">
        <v>431</v>
      </c>
      <c r="E22" s="107" t="s">
        <v>429</v>
      </c>
      <c r="F22" s="107"/>
      <c r="G22" s="109" t="s">
        <v>417</v>
      </c>
      <c r="H22" s="110" t="n">
        <v>0.15</v>
      </c>
      <c r="I22" s="111" t="n">
        <v>11.73</v>
      </c>
      <c r="J22" s="113" t="n">
        <f aca="false">H22*I22</f>
        <v>1.7595</v>
      </c>
    </row>
    <row r="23" customFormat="false" ht="13.5" hidden="false" customHeight="false" outlineLevel="0" collapsed="false">
      <c r="A23" s="114"/>
      <c r="B23" s="115"/>
      <c r="C23" s="114"/>
      <c r="D23" s="114"/>
      <c r="E23" s="114"/>
      <c r="F23" s="114"/>
      <c r="G23" s="116"/>
      <c r="H23" s="117"/>
      <c r="I23" s="118"/>
      <c r="J23" s="119"/>
    </row>
    <row r="24" customFormat="false" ht="26.85" hidden="false" customHeight="true" outlineLevel="0" collapsed="false">
      <c r="A24" s="120" t="s">
        <v>432</v>
      </c>
      <c r="B24" s="121" t="s">
        <v>404</v>
      </c>
      <c r="C24" s="120" t="s">
        <v>405</v>
      </c>
      <c r="D24" s="120" t="s">
        <v>406</v>
      </c>
      <c r="E24" s="120" t="s">
        <v>407</v>
      </c>
      <c r="F24" s="120"/>
      <c r="G24" s="122" t="s">
        <v>408</v>
      </c>
      <c r="H24" s="121" t="s">
        <v>409</v>
      </c>
      <c r="I24" s="121" t="s">
        <v>410</v>
      </c>
      <c r="J24" s="121" t="s">
        <v>411</v>
      </c>
    </row>
    <row r="25" customFormat="false" ht="30.75" hidden="false" customHeight="true" outlineLevel="0" collapsed="false">
      <c r="A25" s="123" t="s">
        <v>57</v>
      </c>
      <c r="B25" s="124"/>
      <c r="C25" s="125"/>
      <c r="D25" s="126" t="s">
        <v>371</v>
      </c>
      <c r="E25" s="125" t="s">
        <v>422</v>
      </c>
      <c r="F25" s="125"/>
      <c r="G25" s="127" t="s">
        <v>83</v>
      </c>
      <c r="H25" s="128" t="n">
        <v>1</v>
      </c>
      <c r="I25" s="129" t="n">
        <f aca="false">J26</f>
        <v>4.90855688</v>
      </c>
      <c r="J25" s="129" t="n">
        <f aca="false">I25*H25</f>
        <v>4.90855688</v>
      </c>
    </row>
    <row r="26" customFormat="false" ht="22.5" hidden="false" customHeight="true" outlineLevel="0" collapsed="false">
      <c r="A26" s="130" t="s">
        <v>423</v>
      </c>
      <c r="B26" s="131" t="s">
        <v>433</v>
      </c>
      <c r="C26" s="130" t="s">
        <v>116</v>
      </c>
      <c r="D26" s="130" t="s">
        <v>434</v>
      </c>
      <c r="E26" s="130" t="s">
        <v>426</v>
      </c>
      <c r="F26" s="130"/>
      <c r="G26" s="132" t="s">
        <v>83</v>
      </c>
      <c r="H26" s="133" t="n">
        <v>0.003368</v>
      </c>
      <c r="I26" s="134" t="n">
        <v>1457.41</v>
      </c>
      <c r="J26" s="135" t="n">
        <f aca="false">H26*I26</f>
        <v>4.90855688</v>
      </c>
    </row>
    <row r="27" customFormat="false" ht="13.5" hidden="false" customHeight="false" outlineLevel="0" collapsed="false">
      <c r="A27" s="136"/>
      <c r="B27" s="136"/>
      <c r="C27" s="136"/>
      <c r="D27" s="136"/>
      <c r="E27" s="136"/>
      <c r="F27" s="136"/>
      <c r="G27" s="136"/>
      <c r="H27" s="136"/>
      <c r="I27" s="136"/>
      <c r="J27" s="136"/>
    </row>
    <row r="29" customFormat="false" ht="27" hidden="false" customHeight="true" outlineLevel="0" collapsed="false">
      <c r="A29" s="104" t="s">
        <v>435</v>
      </c>
      <c r="B29" s="105" t="s">
        <v>404</v>
      </c>
      <c r="C29" s="104" t="s">
        <v>405</v>
      </c>
      <c r="D29" s="104" t="s">
        <v>406</v>
      </c>
      <c r="E29" s="104" t="s">
        <v>407</v>
      </c>
      <c r="F29" s="104"/>
      <c r="G29" s="106" t="s">
        <v>408</v>
      </c>
      <c r="H29" s="105" t="s">
        <v>409</v>
      </c>
      <c r="I29" s="105" t="s">
        <v>410</v>
      </c>
      <c r="J29" s="105" t="s">
        <v>411</v>
      </c>
    </row>
    <row r="30" customFormat="false" ht="50.7" hidden="false" customHeight="true" outlineLevel="0" collapsed="false">
      <c r="A30" s="95" t="s">
        <v>57</v>
      </c>
      <c r="B30" s="93"/>
      <c r="C30" s="94"/>
      <c r="D30" s="95" t="s">
        <v>373</v>
      </c>
      <c r="E30" s="94" t="s">
        <v>422</v>
      </c>
      <c r="F30" s="94"/>
      <c r="G30" s="96" t="s">
        <v>83</v>
      </c>
      <c r="H30" s="97" t="n">
        <v>1</v>
      </c>
      <c r="I30" s="98" t="n">
        <f aca="false">SUM(J31:J35)</f>
        <v>23.5129</v>
      </c>
      <c r="J30" s="98" t="n">
        <f aca="false">H30*I30</f>
        <v>23.5129</v>
      </c>
    </row>
    <row r="31" customFormat="false" ht="21" hidden="false" customHeight="true" outlineLevel="0" collapsed="false">
      <c r="A31" s="137" t="s">
        <v>413</v>
      </c>
      <c r="B31" s="138" t="s">
        <v>436</v>
      </c>
      <c r="C31" s="139" t="s">
        <v>116</v>
      </c>
      <c r="D31" s="139" t="s">
        <v>437</v>
      </c>
      <c r="E31" s="139" t="s">
        <v>426</v>
      </c>
      <c r="F31" s="139"/>
      <c r="G31" s="140" t="s">
        <v>83</v>
      </c>
      <c r="H31" s="141" t="n">
        <v>0.02</v>
      </c>
      <c r="I31" s="135" t="n">
        <v>186.32</v>
      </c>
      <c r="J31" s="135" t="n">
        <f aca="false">H31*I31</f>
        <v>3.7264</v>
      </c>
    </row>
    <row r="32" customFormat="false" ht="30" hidden="false" customHeight="true" outlineLevel="0" collapsed="false">
      <c r="A32" s="137" t="s">
        <v>413</v>
      </c>
      <c r="B32" s="108" t="s">
        <v>438</v>
      </c>
      <c r="C32" s="107" t="s">
        <v>103</v>
      </c>
      <c r="D32" s="107" t="s">
        <v>439</v>
      </c>
      <c r="E32" s="107" t="s">
        <v>416</v>
      </c>
      <c r="F32" s="107"/>
      <c r="G32" s="109" t="s">
        <v>417</v>
      </c>
      <c r="H32" s="110" t="n">
        <v>0.14</v>
      </c>
      <c r="I32" s="111" t="n">
        <v>24.76</v>
      </c>
      <c r="J32" s="135" t="n">
        <f aca="false">H32*I32</f>
        <v>3.4664</v>
      </c>
    </row>
    <row r="33" customFormat="false" ht="24" hidden="false" customHeight="true" outlineLevel="0" collapsed="false">
      <c r="A33" s="137" t="s">
        <v>413</v>
      </c>
      <c r="B33" s="108" t="s">
        <v>414</v>
      </c>
      <c r="C33" s="107" t="s">
        <v>103</v>
      </c>
      <c r="D33" s="107" t="s">
        <v>415</v>
      </c>
      <c r="E33" s="107" t="s">
        <v>416</v>
      </c>
      <c r="F33" s="107"/>
      <c r="G33" s="109" t="s">
        <v>417</v>
      </c>
      <c r="H33" s="110" t="n">
        <v>0.15</v>
      </c>
      <c r="I33" s="111" t="n">
        <v>15.04</v>
      </c>
      <c r="J33" s="135" t="n">
        <f aca="false">H33*I33</f>
        <v>2.256</v>
      </c>
    </row>
    <row r="34" customFormat="false" ht="24.75" hidden="false" customHeight="true" outlineLevel="0" collapsed="false">
      <c r="A34" s="137" t="s">
        <v>413</v>
      </c>
      <c r="B34" s="108" t="s">
        <v>440</v>
      </c>
      <c r="C34" s="107" t="s">
        <v>441</v>
      </c>
      <c r="D34" s="107" t="s">
        <v>442</v>
      </c>
      <c r="E34" s="107" t="s">
        <v>426</v>
      </c>
      <c r="F34" s="107"/>
      <c r="G34" s="109" t="s">
        <v>443</v>
      </c>
      <c r="H34" s="110" t="n">
        <v>0.95</v>
      </c>
      <c r="I34" s="111" t="n">
        <v>11.86</v>
      </c>
      <c r="J34" s="135" t="n">
        <f aca="false">H34*I34</f>
        <v>11.267</v>
      </c>
    </row>
    <row r="35" customFormat="false" ht="24" hidden="false" customHeight="true" outlineLevel="0" collapsed="false">
      <c r="A35" s="137" t="s">
        <v>423</v>
      </c>
      <c r="B35" s="142" t="s">
        <v>444</v>
      </c>
      <c r="C35" s="143" t="s">
        <v>103</v>
      </c>
      <c r="D35" s="143" t="s">
        <v>445</v>
      </c>
      <c r="E35" s="143" t="s">
        <v>426</v>
      </c>
      <c r="F35" s="143"/>
      <c r="G35" s="144" t="s">
        <v>443</v>
      </c>
      <c r="H35" s="145" t="n">
        <v>0.083</v>
      </c>
      <c r="I35" s="146" t="n">
        <v>33.7</v>
      </c>
      <c r="J35" s="135" t="n">
        <f aca="false">H35*I35</f>
        <v>2.7971</v>
      </c>
    </row>
    <row r="37" customFormat="false" ht="27" hidden="false" customHeight="true" outlineLevel="0" collapsed="false">
      <c r="A37" s="147" t="s">
        <v>446</v>
      </c>
      <c r="B37" s="148" t="s">
        <v>404</v>
      </c>
      <c r="C37" s="147" t="s">
        <v>405</v>
      </c>
      <c r="D37" s="147" t="s">
        <v>406</v>
      </c>
      <c r="E37" s="147" t="s">
        <v>407</v>
      </c>
      <c r="F37" s="147"/>
      <c r="G37" s="149" t="s">
        <v>408</v>
      </c>
      <c r="H37" s="148" t="s">
        <v>409</v>
      </c>
      <c r="I37" s="148" t="s">
        <v>410</v>
      </c>
      <c r="J37" s="148" t="s">
        <v>411</v>
      </c>
    </row>
    <row r="38" customFormat="false" ht="47.25" hidden="false" customHeight="true" outlineLevel="0" collapsed="false">
      <c r="A38" s="95" t="s">
        <v>57</v>
      </c>
      <c r="B38" s="93"/>
      <c r="C38" s="94"/>
      <c r="D38" s="95" t="s">
        <v>399</v>
      </c>
      <c r="E38" s="94" t="s">
        <v>422</v>
      </c>
      <c r="F38" s="94"/>
      <c r="G38" s="96" t="s">
        <v>83</v>
      </c>
      <c r="H38" s="97" t="n">
        <v>1</v>
      </c>
      <c r="I38" s="98" t="n">
        <f aca="false">SUM(J39:J42)</f>
        <v>2.603854</v>
      </c>
      <c r="J38" s="98" t="n">
        <f aca="false">I38*H38</f>
        <v>2.603854</v>
      </c>
    </row>
    <row r="39" customFormat="false" ht="21" hidden="false" customHeight="true" outlineLevel="0" collapsed="false">
      <c r="A39" s="107" t="s">
        <v>423</v>
      </c>
      <c r="B39" s="108" t="s">
        <v>447</v>
      </c>
      <c r="C39" s="107" t="s">
        <v>116</v>
      </c>
      <c r="D39" s="107" t="s">
        <v>448</v>
      </c>
      <c r="E39" s="107" t="s">
        <v>429</v>
      </c>
      <c r="F39" s="107"/>
      <c r="G39" s="109" t="s">
        <v>449</v>
      </c>
      <c r="H39" s="110" t="n">
        <v>0.0089</v>
      </c>
      <c r="I39" s="111" t="n">
        <v>37.56</v>
      </c>
      <c r="J39" s="112" t="n">
        <f aca="false">H39*I39</f>
        <v>0.334284</v>
      </c>
    </row>
    <row r="40" customFormat="false" ht="21" hidden="false" customHeight="true" outlineLevel="0" collapsed="false">
      <c r="A40" s="107" t="s">
        <v>423</v>
      </c>
      <c r="B40" s="108" t="s">
        <v>450</v>
      </c>
      <c r="C40" s="107" t="s">
        <v>103</v>
      </c>
      <c r="D40" s="107" t="s">
        <v>451</v>
      </c>
      <c r="E40" s="107" t="s">
        <v>429</v>
      </c>
      <c r="F40" s="107"/>
      <c r="G40" s="109" t="s">
        <v>417</v>
      </c>
      <c r="H40" s="110" t="n">
        <v>0.0135</v>
      </c>
      <c r="I40" s="111" t="n">
        <v>15.22</v>
      </c>
      <c r="J40" s="112" t="n">
        <f aca="false">H40*I40</f>
        <v>0.20547</v>
      </c>
    </row>
    <row r="41" customFormat="false" ht="19.5" hidden="false" customHeight="true" outlineLevel="0" collapsed="false">
      <c r="A41" s="107" t="s">
        <v>423</v>
      </c>
      <c r="B41" s="108" t="s">
        <v>452</v>
      </c>
      <c r="C41" s="107" t="s">
        <v>103</v>
      </c>
      <c r="D41" s="107" t="s">
        <v>453</v>
      </c>
      <c r="E41" s="107" t="s">
        <v>429</v>
      </c>
      <c r="F41" s="107"/>
      <c r="G41" s="109" t="s">
        <v>417</v>
      </c>
      <c r="H41" s="110" t="n">
        <v>0.01</v>
      </c>
      <c r="I41" s="111" t="n">
        <v>141.91</v>
      </c>
      <c r="J41" s="112" t="n">
        <f aca="false">H41*I41</f>
        <v>1.4191</v>
      </c>
    </row>
    <row r="42" customFormat="false" ht="19.5" hidden="false" customHeight="true" outlineLevel="0" collapsed="false">
      <c r="A42" s="107" t="s">
        <v>423</v>
      </c>
      <c r="B42" s="108" t="s">
        <v>454</v>
      </c>
      <c r="C42" s="107" t="s">
        <v>103</v>
      </c>
      <c r="D42" s="107" t="s">
        <v>455</v>
      </c>
      <c r="E42" s="107" t="s">
        <v>426</v>
      </c>
      <c r="F42" s="107"/>
      <c r="G42" s="109" t="s">
        <v>456</v>
      </c>
      <c r="H42" s="110" t="n">
        <v>0.1</v>
      </c>
      <c r="I42" s="111" t="n">
        <v>6.45</v>
      </c>
      <c r="J42" s="112" t="n">
        <f aca="false">H42*I42</f>
        <v>0.645</v>
      </c>
    </row>
    <row r="45" customFormat="false" ht="27" hidden="false" customHeight="true" outlineLevel="0" collapsed="false">
      <c r="A45" s="147" t="s">
        <v>457</v>
      </c>
      <c r="B45" s="148" t="s">
        <v>404</v>
      </c>
      <c r="C45" s="147" t="s">
        <v>405</v>
      </c>
      <c r="D45" s="147" t="s">
        <v>406</v>
      </c>
      <c r="E45" s="147" t="s">
        <v>407</v>
      </c>
      <c r="F45" s="147"/>
      <c r="G45" s="149" t="s">
        <v>408</v>
      </c>
      <c r="H45" s="148" t="s">
        <v>409</v>
      </c>
      <c r="I45" s="148" t="s">
        <v>410</v>
      </c>
      <c r="J45" s="148" t="s">
        <v>411</v>
      </c>
    </row>
    <row r="46" customFormat="false" ht="60" hidden="false" customHeight="true" outlineLevel="0" collapsed="false">
      <c r="A46" s="95" t="s">
        <v>57</v>
      </c>
      <c r="B46" s="93"/>
      <c r="C46" s="94"/>
      <c r="D46" s="95" t="s">
        <v>154</v>
      </c>
      <c r="E46" s="94" t="s">
        <v>422</v>
      </c>
      <c r="F46" s="94"/>
      <c r="G46" s="96" t="s">
        <v>83</v>
      </c>
      <c r="H46" s="97" t="n">
        <v>1</v>
      </c>
      <c r="I46" s="98" t="n">
        <f aca="false">SUM(J47:J51)</f>
        <v>5343.7398111</v>
      </c>
      <c r="J46" s="98" t="n">
        <f aca="false">I46*H46</f>
        <v>5343.7398111</v>
      </c>
    </row>
    <row r="47" customFormat="false" ht="13.5" hidden="false" customHeight="true" outlineLevel="0" collapsed="false">
      <c r="A47" s="150" t="s">
        <v>413</v>
      </c>
      <c r="B47" s="151" t="s">
        <v>458</v>
      </c>
      <c r="C47" s="150" t="s">
        <v>103</v>
      </c>
      <c r="D47" s="150" t="s">
        <v>459</v>
      </c>
      <c r="E47" s="150" t="s">
        <v>416</v>
      </c>
      <c r="F47" s="150"/>
      <c r="G47" s="152" t="s">
        <v>417</v>
      </c>
      <c r="H47" s="153" t="n">
        <v>9</v>
      </c>
      <c r="I47" s="154" t="n">
        <v>16.23</v>
      </c>
      <c r="J47" s="155" t="n">
        <f aca="false">I47*H47</f>
        <v>146.07</v>
      </c>
    </row>
    <row r="48" customFormat="false" ht="66" hidden="false" customHeight="true" outlineLevel="0" collapsed="false">
      <c r="A48" s="156" t="s">
        <v>423</v>
      </c>
      <c r="B48" s="157" t="s">
        <v>460</v>
      </c>
      <c r="C48" s="156" t="s">
        <v>103</v>
      </c>
      <c r="D48" s="156" t="s">
        <v>461</v>
      </c>
      <c r="E48" s="156" t="s">
        <v>426</v>
      </c>
      <c r="F48" s="156"/>
      <c r="G48" s="158" t="s">
        <v>462</v>
      </c>
      <c r="H48" s="159" t="n">
        <v>6.11859</v>
      </c>
      <c r="I48" s="160" t="n">
        <v>138.29</v>
      </c>
      <c r="J48" s="155" t="n">
        <f aca="false">I48*H48</f>
        <v>846.1398111</v>
      </c>
    </row>
    <row r="49" customFormat="false" ht="26.25" hidden="false" customHeight="true" outlineLevel="0" collapsed="false">
      <c r="A49" s="156" t="s">
        <v>423</v>
      </c>
      <c r="B49" s="157" t="s">
        <v>463</v>
      </c>
      <c r="C49" s="156" t="s">
        <v>103</v>
      </c>
      <c r="D49" s="156" t="s">
        <v>464</v>
      </c>
      <c r="E49" s="156" t="s">
        <v>426</v>
      </c>
      <c r="F49" s="156"/>
      <c r="G49" s="158" t="s">
        <v>37</v>
      </c>
      <c r="H49" s="159" t="n">
        <v>2</v>
      </c>
      <c r="I49" s="160" t="n">
        <v>745.26</v>
      </c>
      <c r="J49" s="155" t="n">
        <f aca="false">I49*H49</f>
        <v>1490.52</v>
      </c>
    </row>
    <row r="50" customFormat="false" ht="26.25" hidden="false" customHeight="true" outlineLevel="0" collapsed="false">
      <c r="A50" s="156" t="s">
        <v>423</v>
      </c>
      <c r="B50" s="157" t="s">
        <v>465</v>
      </c>
      <c r="C50" s="156" t="s">
        <v>103</v>
      </c>
      <c r="D50" s="156" t="s">
        <v>466</v>
      </c>
      <c r="E50" s="156" t="s">
        <v>426</v>
      </c>
      <c r="F50" s="156"/>
      <c r="G50" s="158" t="s">
        <v>37</v>
      </c>
      <c r="H50" s="159" t="n">
        <v>2</v>
      </c>
      <c r="I50" s="160" t="n">
        <v>133.83</v>
      </c>
      <c r="J50" s="155" t="n">
        <f aca="false">I50*H50</f>
        <v>267.66</v>
      </c>
    </row>
    <row r="51" customFormat="false" ht="13.5" hidden="false" customHeight="true" outlineLevel="0" collapsed="false">
      <c r="A51" s="156" t="s">
        <v>423</v>
      </c>
      <c r="B51" s="157" t="s">
        <v>467</v>
      </c>
      <c r="C51" s="156" t="s">
        <v>103</v>
      </c>
      <c r="D51" s="156" t="s">
        <v>468</v>
      </c>
      <c r="E51" s="156" t="s">
        <v>426</v>
      </c>
      <c r="F51" s="156"/>
      <c r="G51" s="158" t="s">
        <v>83</v>
      </c>
      <c r="H51" s="159" t="n">
        <v>8.5</v>
      </c>
      <c r="I51" s="160" t="n">
        <v>305.1</v>
      </c>
      <c r="J51" s="155" t="n">
        <f aca="false">I51*H51</f>
        <v>2593.35</v>
      </c>
    </row>
    <row r="54" customFormat="false" ht="26.85" hidden="false" customHeight="true" outlineLevel="0" collapsed="false">
      <c r="A54" s="147" t="s">
        <v>469</v>
      </c>
      <c r="B54" s="148" t="s">
        <v>404</v>
      </c>
      <c r="C54" s="147" t="s">
        <v>405</v>
      </c>
      <c r="D54" s="147" t="s">
        <v>406</v>
      </c>
      <c r="E54" s="147" t="s">
        <v>407</v>
      </c>
      <c r="F54" s="147"/>
      <c r="G54" s="149" t="s">
        <v>408</v>
      </c>
      <c r="H54" s="148" t="s">
        <v>409</v>
      </c>
      <c r="I54" s="148" t="s">
        <v>410</v>
      </c>
      <c r="J54" s="148" t="s">
        <v>411</v>
      </c>
    </row>
    <row r="55" customFormat="false" ht="39.55" hidden="false" customHeight="true" outlineLevel="0" collapsed="false">
      <c r="A55" s="161" t="s">
        <v>57</v>
      </c>
      <c r="B55" s="124"/>
      <c r="C55" s="125"/>
      <c r="D55" s="161" t="s">
        <v>156</v>
      </c>
      <c r="E55" s="125" t="s">
        <v>422</v>
      </c>
      <c r="F55" s="125"/>
      <c r="G55" s="127" t="s">
        <v>83</v>
      </c>
      <c r="H55" s="128" t="n">
        <v>1</v>
      </c>
      <c r="I55" s="129" t="n">
        <f aca="false">SUM(J56:J61)</f>
        <v>981.801548</v>
      </c>
      <c r="J55" s="129" t="n">
        <f aca="false">I55*H55</f>
        <v>981.801548</v>
      </c>
    </row>
    <row r="56" customFormat="false" ht="23.85" hidden="false" customHeight="true" outlineLevel="0" collapsed="false">
      <c r="A56" s="162" t="s">
        <v>413</v>
      </c>
      <c r="B56" s="163" t="s">
        <v>470</v>
      </c>
      <c r="C56" s="162" t="s">
        <v>103</v>
      </c>
      <c r="D56" s="162" t="s">
        <v>471</v>
      </c>
      <c r="E56" s="162" t="s">
        <v>416</v>
      </c>
      <c r="F56" s="162"/>
      <c r="G56" s="164" t="s">
        <v>417</v>
      </c>
      <c r="H56" s="165" t="n">
        <v>0.7785</v>
      </c>
      <c r="I56" s="166" t="n">
        <v>19.68</v>
      </c>
      <c r="J56" s="155" t="n">
        <f aca="false">I56*H56</f>
        <v>15.32088</v>
      </c>
    </row>
    <row r="57" customFormat="false" ht="23.85" hidden="false" customHeight="true" outlineLevel="0" collapsed="false">
      <c r="A57" s="162" t="s">
        <v>413</v>
      </c>
      <c r="B57" s="163" t="s">
        <v>414</v>
      </c>
      <c r="C57" s="162" t="s">
        <v>103</v>
      </c>
      <c r="D57" s="162" t="s">
        <v>415</v>
      </c>
      <c r="E57" s="162" t="s">
        <v>416</v>
      </c>
      <c r="F57" s="162"/>
      <c r="G57" s="164" t="s">
        <v>417</v>
      </c>
      <c r="H57" s="165" t="n">
        <v>0.3224</v>
      </c>
      <c r="I57" s="166" t="n">
        <v>15.04</v>
      </c>
      <c r="J57" s="155" t="n">
        <f aca="false">I57*H57</f>
        <v>4.848896</v>
      </c>
      <c r="L57" s="0" t="n">
        <v>981.8</v>
      </c>
    </row>
    <row r="58" customFormat="false" ht="35.05" hidden="false" customHeight="true" outlineLevel="0" collapsed="false">
      <c r="A58" s="167" t="s">
        <v>423</v>
      </c>
      <c r="B58" s="168" t="s">
        <v>472</v>
      </c>
      <c r="C58" s="167" t="s">
        <v>103</v>
      </c>
      <c r="D58" s="167" t="s">
        <v>473</v>
      </c>
      <c r="E58" s="167" t="s">
        <v>426</v>
      </c>
      <c r="F58" s="167"/>
      <c r="G58" s="169" t="s">
        <v>37</v>
      </c>
      <c r="H58" s="170" t="n">
        <v>9.2</v>
      </c>
      <c r="I58" s="171" t="n">
        <v>0.17</v>
      </c>
      <c r="J58" s="155" t="n">
        <f aca="false">I58*H58</f>
        <v>1.564</v>
      </c>
    </row>
    <row r="59" customFormat="false" ht="13.8" hidden="false" customHeight="true" outlineLevel="0" collapsed="false">
      <c r="A59" s="167" t="s">
        <v>423</v>
      </c>
      <c r="B59" s="168" t="s">
        <v>474</v>
      </c>
      <c r="C59" s="167" t="s">
        <v>103</v>
      </c>
      <c r="D59" s="167" t="s">
        <v>475</v>
      </c>
      <c r="E59" s="167" t="s">
        <v>426</v>
      </c>
      <c r="F59" s="167"/>
      <c r="G59" s="169" t="s">
        <v>37</v>
      </c>
      <c r="H59" s="170" t="n">
        <v>0.6333</v>
      </c>
      <c r="I59" s="171" t="n">
        <v>26.84</v>
      </c>
      <c r="J59" s="155" t="n">
        <f aca="false">I59*H59</f>
        <v>16.997772</v>
      </c>
    </row>
    <row r="60" customFormat="false" ht="13.8" hidden="false" customHeight="true" outlineLevel="0" collapsed="false">
      <c r="A60" s="167" t="s">
        <v>423</v>
      </c>
      <c r="B60" s="168" t="s">
        <v>476</v>
      </c>
      <c r="C60" s="167" t="s">
        <v>477</v>
      </c>
      <c r="D60" s="167" t="s">
        <v>478</v>
      </c>
      <c r="E60" s="167" t="s">
        <v>426</v>
      </c>
      <c r="F60" s="167"/>
      <c r="G60" s="169" t="s">
        <v>37</v>
      </c>
      <c r="H60" s="170" t="n">
        <v>1.18468</v>
      </c>
      <c r="I60" s="171" t="n">
        <v>500</v>
      </c>
      <c r="J60" s="155" t="n">
        <f aca="false">I60*H60</f>
        <v>592.34</v>
      </c>
    </row>
    <row r="61" customFormat="false" ht="13.5" hidden="false" customHeight="true" outlineLevel="0" collapsed="false">
      <c r="A61" s="167" t="s">
        <v>423</v>
      </c>
      <c r="B61" s="168" t="s">
        <v>479</v>
      </c>
      <c r="C61" s="167" t="s">
        <v>480</v>
      </c>
      <c r="D61" s="167" t="s">
        <v>481</v>
      </c>
      <c r="E61" s="167" t="s">
        <v>426</v>
      </c>
      <c r="F61" s="167"/>
      <c r="G61" s="169" t="s">
        <v>83</v>
      </c>
      <c r="H61" s="170" t="n">
        <v>1.5</v>
      </c>
      <c r="I61" s="171" t="n">
        <v>233.82</v>
      </c>
      <c r="J61" s="155" t="n">
        <f aca="false">I61*H61</f>
        <v>350.73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6">
    <mergeCell ref="A1:H1"/>
    <mergeCell ref="E4:F4"/>
    <mergeCell ref="E5:F5"/>
    <mergeCell ref="E6:F6"/>
    <mergeCell ref="E8:F8"/>
    <mergeCell ref="E9:F9"/>
    <mergeCell ref="E10:F10"/>
    <mergeCell ref="E12:F12"/>
    <mergeCell ref="E13:F13"/>
    <mergeCell ref="E14:F14"/>
    <mergeCell ref="E18:F18"/>
    <mergeCell ref="E19:F19"/>
    <mergeCell ref="E20:F20"/>
    <mergeCell ref="E21:F21"/>
    <mergeCell ref="E22:F22"/>
    <mergeCell ref="E24:F24"/>
    <mergeCell ref="E25:F25"/>
    <mergeCell ref="E26:F26"/>
    <mergeCell ref="E29:F29"/>
    <mergeCell ref="E30:F30"/>
    <mergeCell ref="E31:F31"/>
    <mergeCell ref="E32:F32"/>
    <mergeCell ref="E33:F33"/>
    <mergeCell ref="E34:F34"/>
    <mergeCell ref="E35:F35"/>
    <mergeCell ref="E37:F37"/>
    <mergeCell ref="E38:F38"/>
    <mergeCell ref="E39:F39"/>
    <mergeCell ref="E40:F40"/>
    <mergeCell ref="E41:F41"/>
    <mergeCell ref="E42:F42"/>
    <mergeCell ref="E45:F45"/>
    <mergeCell ref="E46:F46"/>
    <mergeCell ref="E47:F47"/>
    <mergeCell ref="E48:F48"/>
    <mergeCell ref="E49:F49"/>
    <mergeCell ref="E50:F50"/>
    <mergeCell ref="E51:F51"/>
    <mergeCell ref="E54:F54"/>
    <mergeCell ref="E55:F55"/>
    <mergeCell ref="E56:F56"/>
    <mergeCell ref="E57:F57"/>
    <mergeCell ref="E58:F58"/>
    <mergeCell ref="E59:F59"/>
    <mergeCell ref="E60:F60"/>
    <mergeCell ref="E61:F61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2022-03-25T12:24:17Z</cp:lastPrinted>
  <dcterms:modified xsi:type="dcterms:W3CDTF">2022-06-24T08:38:01Z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